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en\Desktop\First Choice Estimating LLC\PRODUCT DELIVERY PACKAGE\"/>
    </mc:Choice>
  </mc:AlternateContent>
  <bookViews>
    <workbookView xWindow="0" yWindow="0" windowWidth="20490" windowHeight="7155"/>
  </bookViews>
  <sheets>
    <sheet name="COVER INSTRUCTIONS" sheetId="19" r:id="rId1"/>
    <sheet name="LICENSE AGREEMENT" sheetId="20" r:id="rId2"/>
    <sheet name="ACCESSABILITY" sheetId="21" r:id="rId3"/>
    <sheet name="SPECIFICATION SHEET" sheetId="1" r:id="rId4"/>
    <sheet name="ESTIMATE" sheetId="2" r:id="rId5"/>
    <sheet name="PERMIT VALUATION METHOD" sheetId="22" r:id="rId6"/>
    <sheet name="FRAMING MATERIAL" sheetId="18" r:id="rId7"/>
    <sheet name="PAINTING WORKSHEET" sheetId="13" r:id="rId8"/>
    <sheet name="FRAMING LABOR WORKSHEET" sheetId="4" r:id="rId9"/>
    <sheet name="DECK TAKEOFF SHEET" sheetId="11" r:id="rId10"/>
    <sheet name="INTERIOR TRIM MATERIALS" sheetId="17" r:id="rId11"/>
    <sheet name="ROOFING ESTIMATE WORKSHEET" sheetId="16" r:id="rId12"/>
    <sheet name="ELECTRICAL WORKSHEET" sheetId="15" r:id="rId13"/>
    <sheet name="GARAGE DOOR WORKSHEET" sheetId="14" r:id="rId14"/>
    <sheet name="STONE VENEER WORKSHEET" sheetId="3" r:id="rId15"/>
    <sheet name="BACK TRIM WORKSHEET" sheetId="5" r:id="rId16"/>
    <sheet name="PLUMBING ESTIMATE" sheetId="8" r:id="rId17"/>
    <sheet name="TRIM LABOR ESTIMATE" sheetId="9" r:id="rId18"/>
    <sheet name="SIDING AND EXTERIOR TRIM" sheetId="10" r:id="rId19"/>
  </sheets>
  <definedNames>
    <definedName name="_xlnm.Print_Area" localSheetId="15">'BACK TRIM WORKSHEET'!$A$1:$H$180</definedName>
    <definedName name="_xlnm.Print_Area" localSheetId="0">'COVER INSTRUCTIONS'!$A$1:$H$73</definedName>
    <definedName name="_xlnm.Print_Area" localSheetId="4">ESTIMATE!$A$1:$E$110</definedName>
    <definedName name="_xlnm.Print_Area" localSheetId="7">'PAINTING WORKSHEET'!$A$1:$K$25</definedName>
    <definedName name="_xlnm.Print_Area" localSheetId="5">'PERMIT VALUATION METHOD'!$A$1:$M$59</definedName>
    <definedName name="_xlnm.Print_Area" localSheetId="16">'PLUMBING ESTIMATE'!$A$1:$J$46</definedName>
    <definedName name="_xlnm.Print_Area" localSheetId="11">'ROOFING ESTIMATE WORKSHEET'!$A$1:$H$61</definedName>
    <definedName name="_xlnm.Print_Area" localSheetId="3">'SPECIFICATION SHEET'!$A$1:$L$408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8" i="22" l="1"/>
  <c r="L38" i="22" s="1"/>
  <c r="F33" i="22"/>
  <c r="F36" i="22"/>
  <c r="F35" i="22"/>
  <c r="F37" i="22" s="1"/>
  <c r="F29" i="22"/>
  <c r="F27" i="22"/>
  <c r="F26" i="22"/>
  <c r="H34" i="22"/>
  <c r="L34" i="22" s="1"/>
  <c r="H35" i="22"/>
  <c r="L35" i="22" s="1"/>
  <c r="H36" i="22"/>
  <c r="L36" i="22" s="1"/>
  <c r="H33" i="22"/>
  <c r="L33" i="22" s="1"/>
  <c r="H30" i="22"/>
  <c r="H29" i="22"/>
  <c r="H28" i="22"/>
  <c r="L28" i="22" s="1"/>
  <c r="H27" i="22"/>
  <c r="L27" i="22" s="1"/>
  <c r="L39" i="22"/>
  <c r="L19" i="22"/>
  <c r="F30" i="22" l="1"/>
  <c r="K57" i="22" s="1"/>
  <c r="K58" i="22" s="1"/>
  <c r="K59" i="22" s="1"/>
  <c r="L29" i="22"/>
  <c r="L30" i="22"/>
  <c r="B30" i="2"/>
  <c r="H25" i="22" l="1"/>
  <c r="H40" i="22"/>
  <c r="L40" i="22"/>
  <c r="F43" i="22" s="1"/>
  <c r="L43" i="22" s="1"/>
  <c r="H110" i="18"/>
  <c r="H12" i="18"/>
  <c r="F12" i="18"/>
  <c r="L44" i="22" l="1"/>
  <c r="L50" i="22" s="1"/>
  <c r="B6" i="2" s="1"/>
  <c r="I113" i="18"/>
  <c r="E18" i="2"/>
  <c r="B18" i="2"/>
  <c r="I18" i="13" l="1"/>
  <c r="I17" i="13"/>
  <c r="F67" i="5"/>
  <c r="C98" i="2" l="1"/>
  <c r="B77" i="2" l="1"/>
  <c r="H12" i="11"/>
  <c r="H111" i="17"/>
  <c r="H35" i="16"/>
  <c r="D35" i="16"/>
  <c r="E33" i="16"/>
  <c r="G5" i="2"/>
  <c r="E5" i="2"/>
  <c r="C5" i="2"/>
  <c r="D5" i="2" s="1"/>
  <c r="B1035" i="2" l="1"/>
  <c r="B61" i="2"/>
  <c r="B1060" i="2"/>
  <c r="B33" i="2"/>
  <c r="F20" i="4"/>
  <c r="F19" i="4"/>
  <c r="F18" i="4"/>
  <c r="F17" i="4"/>
  <c r="F15" i="4"/>
  <c r="F14" i="4"/>
  <c r="F13" i="4"/>
  <c r="F12" i="4"/>
  <c r="E58" i="2"/>
  <c r="E34" i="2"/>
  <c r="E33" i="2"/>
  <c r="E32" i="2"/>
  <c r="B95" i="2"/>
  <c r="F89" i="2"/>
  <c r="B89" i="2"/>
  <c r="B82" i="2"/>
  <c r="B1077" i="2"/>
  <c r="E77" i="2"/>
  <c r="B1063" i="2" l="1"/>
  <c r="E27" i="2"/>
  <c r="B26" i="2"/>
  <c r="B25" i="2"/>
  <c r="I13" i="13"/>
  <c r="I12" i="13"/>
  <c r="I11" i="13"/>
  <c r="B1059" i="2"/>
  <c r="E61" i="2"/>
  <c r="E23" i="15" l="1"/>
  <c r="E46" i="2" l="1"/>
  <c r="E6" i="2"/>
  <c r="B1091" i="2" l="1"/>
  <c r="B54" i="2" l="1"/>
  <c r="B52" i="2"/>
  <c r="F53" i="11"/>
  <c r="B79" i="2"/>
  <c r="B68" i="2"/>
  <c r="B36" i="2"/>
  <c r="G13" i="3" l="1"/>
  <c r="F14" i="17"/>
  <c r="H14" i="17"/>
  <c r="I14" i="17" s="1"/>
  <c r="F15" i="17"/>
  <c r="H15" i="17"/>
  <c r="I15" i="17" s="1"/>
  <c r="F16" i="17"/>
  <c r="H16" i="17"/>
  <c r="I16" i="17" s="1"/>
  <c r="F17" i="17"/>
  <c r="H17" i="17"/>
  <c r="I17" i="17" s="1"/>
  <c r="F18" i="17"/>
  <c r="H18" i="17"/>
  <c r="I18" i="17" s="1"/>
  <c r="F19" i="17"/>
  <c r="H19" i="17"/>
  <c r="I19" i="17" s="1"/>
  <c r="F20" i="17"/>
  <c r="H20" i="17"/>
  <c r="I20" i="17" s="1"/>
  <c r="F21" i="17"/>
  <c r="H21" i="17"/>
  <c r="I21" i="17" s="1"/>
  <c r="F22" i="17"/>
  <c r="H22" i="17"/>
  <c r="I22" i="17" s="1"/>
  <c r="F23" i="17"/>
  <c r="H23" i="17"/>
  <c r="I23" i="17" s="1"/>
  <c r="F24" i="17"/>
  <c r="H24" i="17"/>
  <c r="I24" i="17" s="1"/>
  <c r="F25" i="17"/>
  <c r="H25" i="17"/>
  <c r="I25" i="17" s="1"/>
  <c r="F26" i="17"/>
  <c r="H26" i="17"/>
  <c r="I26" i="17" s="1"/>
  <c r="F27" i="17"/>
  <c r="H27" i="17"/>
  <c r="I27" i="17" s="1"/>
  <c r="F28" i="17"/>
  <c r="H28" i="17"/>
  <c r="I28" i="17" s="1"/>
  <c r="F29" i="17"/>
  <c r="H29" i="17"/>
  <c r="I29" i="17" s="1"/>
  <c r="H114" i="17"/>
  <c r="I114" i="17" s="1"/>
  <c r="B58" i="2" s="1"/>
  <c r="F114" i="17"/>
  <c r="I113" i="17"/>
  <c r="H107" i="17"/>
  <c r="I107" i="17" s="1"/>
  <c r="F107" i="17"/>
  <c r="H106" i="17"/>
  <c r="I106" i="17" s="1"/>
  <c r="F106" i="17"/>
  <c r="H105" i="17"/>
  <c r="I105" i="17" s="1"/>
  <c r="F105" i="17"/>
  <c r="H104" i="17"/>
  <c r="I104" i="17" s="1"/>
  <c r="F104" i="17"/>
  <c r="H103" i="17"/>
  <c r="I103" i="17" s="1"/>
  <c r="F103" i="17"/>
  <c r="H102" i="17"/>
  <c r="I102" i="17" s="1"/>
  <c r="F102" i="17"/>
  <c r="H101" i="17"/>
  <c r="I101" i="17" s="1"/>
  <c r="F101" i="17"/>
  <c r="H100" i="17"/>
  <c r="I100" i="17" s="1"/>
  <c r="F100" i="17"/>
  <c r="H99" i="17"/>
  <c r="I99" i="17" s="1"/>
  <c r="F99" i="17"/>
  <c r="H98" i="17"/>
  <c r="I98" i="17" s="1"/>
  <c r="F98" i="17"/>
  <c r="H97" i="17"/>
  <c r="I97" i="17" s="1"/>
  <c r="F97" i="17"/>
  <c r="H96" i="17"/>
  <c r="I96" i="17" s="1"/>
  <c r="F96" i="17"/>
  <c r="H95" i="17"/>
  <c r="I95" i="17" s="1"/>
  <c r="F95" i="17"/>
  <c r="H94" i="17"/>
  <c r="I94" i="17" s="1"/>
  <c r="F94" i="17"/>
  <c r="H93" i="17"/>
  <c r="I93" i="17" s="1"/>
  <c r="F93" i="17"/>
  <c r="H92" i="17"/>
  <c r="I92" i="17" s="1"/>
  <c r="F92" i="17"/>
  <c r="H91" i="17"/>
  <c r="I91" i="17" s="1"/>
  <c r="F91" i="17"/>
  <c r="H90" i="17"/>
  <c r="I90" i="17" s="1"/>
  <c r="F90" i="17"/>
  <c r="H89" i="17"/>
  <c r="I89" i="17" s="1"/>
  <c r="F89" i="17"/>
  <c r="H88" i="17"/>
  <c r="I88" i="17" s="1"/>
  <c r="F88" i="17"/>
  <c r="H87" i="17"/>
  <c r="I87" i="17" s="1"/>
  <c r="F87" i="17"/>
  <c r="H86" i="17"/>
  <c r="I86" i="17" s="1"/>
  <c r="F86" i="17"/>
  <c r="H85" i="17"/>
  <c r="I85" i="17" s="1"/>
  <c r="F85" i="17"/>
  <c r="H84" i="17"/>
  <c r="I84" i="17" s="1"/>
  <c r="F84" i="17"/>
  <c r="H83" i="17"/>
  <c r="I83" i="17" s="1"/>
  <c r="F83" i="17"/>
  <c r="H82" i="17"/>
  <c r="I82" i="17" s="1"/>
  <c r="F82" i="17"/>
  <c r="H81" i="17"/>
  <c r="I81" i="17" s="1"/>
  <c r="F81" i="17"/>
  <c r="H80" i="17"/>
  <c r="I80" i="17" s="1"/>
  <c r="F80" i="17"/>
  <c r="H79" i="17"/>
  <c r="I79" i="17" s="1"/>
  <c r="F79" i="17"/>
  <c r="H78" i="17"/>
  <c r="I78" i="17" s="1"/>
  <c r="F78" i="17"/>
  <c r="H77" i="17"/>
  <c r="I77" i="17" s="1"/>
  <c r="F77" i="17"/>
  <c r="H76" i="17"/>
  <c r="I76" i="17" s="1"/>
  <c r="F76" i="17"/>
  <c r="H75" i="17"/>
  <c r="I75" i="17" s="1"/>
  <c r="F75" i="17"/>
  <c r="H74" i="17"/>
  <c r="I74" i="17" s="1"/>
  <c r="F74" i="17"/>
  <c r="H73" i="17"/>
  <c r="I73" i="17" s="1"/>
  <c r="F73" i="17"/>
  <c r="H72" i="17"/>
  <c r="I72" i="17" s="1"/>
  <c r="F72" i="17"/>
  <c r="H71" i="17"/>
  <c r="I71" i="17" s="1"/>
  <c r="F71" i="17"/>
  <c r="H70" i="17"/>
  <c r="I70" i="17" s="1"/>
  <c r="F70" i="17"/>
  <c r="H69" i="17"/>
  <c r="I69" i="17" s="1"/>
  <c r="F69" i="17"/>
  <c r="H68" i="17"/>
  <c r="I68" i="17" s="1"/>
  <c r="F68" i="17"/>
  <c r="H67" i="17"/>
  <c r="I67" i="17" s="1"/>
  <c r="F67" i="17"/>
  <c r="H66" i="17"/>
  <c r="I66" i="17" s="1"/>
  <c r="F66" i="17"/>
  <c r="H65" i="17"/>
  <c r="I65" i="17" s="1"/>
  <c r="F65" i="17"/>
  <c r="H64" i="17"/>
  <c r="I64" i="17" s="1"/>
  <c r="F64" i="17"/>
  <c r="H63" i="17"/>
  <c r="I63" i="17" s="1"/>
  <c r="F63" i="17"/>
  <c r="H62" i="17"/>
  <c r="I62" i="17" s="1"/>
  <c r="F62" i="17"/>
  <c r="H61" i="17"/>
  <c r="I61" i="17" s="1"/>
  <c r="F61" i="17"/>
  <c r="H60" i="17"/>
  <c r="I60" i="17" s="1"/>
  <c r="F60" i="17"/>
  <c r="H59" i="17"/>
  <c r="I59" i="17" s="1"/>
  <c r="F59" i="17"/>
  <c r="H58" i="17"/>
  <c r="I58" i="17" s="1"/>
  <c r="F58" i="17"/>
  <c r="H57" i="17"/>
  <c r="I57" i="17" s="1"/>
  <c r="F57" i="17"/>
  <c r="H56" i="17"/>
  <c r="I56" i="17" s="1"/>
  <c r="F56" i="17"/>
  <c r="H55" i="17"/>
  <c r="I55" i="17" s="1"/>
  <c r="F55" i="17"/>
  <c r="H54" i="17"/>
  <c r="I54" i="17" s="1"/>
  <c r="F54" i="17"/>
  <c r="H53" i="17"/>
  <c r="I53" i="17" s="1"/>
  <c r="F53" i="17"/>
  <c r="H52" i="17"/>
  <c r="I52" i="17" s="1"/>
  <c r="F52" i="17"/>
  <c r="H51" i="17"/>
  <c r="I51" i="17" s="1"/>
  <c r="F51" i="17"/>
  <c r="H50" i="17"/>
  <c r="I50" i="17" s="1"/>
  <c r="F50" i="17"/>
  <c r="H49" i="17"/>
  <c r="I49" i="17" s="1"/>
  <c r="F49" i="17"/>
  <c r="H48" i="17"/>
  <c r="I48" i="17" s="1"/>
  <c r="F48" i="17"/>
  <c r="H47" i="17"/>
  <c r="I47" i="17" s="1"/>
  <c r="F47" i="17"/>
  <c r="H46" i="17"/>
  <c r="I46" i="17" s="1"/>
  <c r="F46" i="17"/>
  <c r="H45" i="17"/>
  <c r="I45" i="17" s="1"/>
  <c r="F45" i="17"/>
  <c r="H44" i="17"/>
  <c r="I44" i="17" s="1"/>
  <c r="F44" i="17"/>
  <c r="H43" i="17"/>
  <c r="I43" i="17" s="1"/>
  <c r="F43" i="17"/>
  <c r="H42" i="17"/>
  <c r="I42" i="17" s="1"/>
  <c r="F42" i="17"/>
  <c r="H41" i="17"/>
  <c r="I41" i="17" s="1"/>
  <c r="F41" i="17"/>
  <c r="H40" i="17"/>
  <c r="I40" i="17" s="1"/>
  <c r="F40" i="17"/>
  <c r="H39" i="17"/>
  <c r="I39" i="17" s="1"/>
  <c r="F39" i="17"/>
  <c r="H38" i="17"/>
  <c r="I38" i="17" s="1"/>
  <c r="F38" i="17"/>
  <c r="H37" i="17"/>
  <c r="I37" i="17" s="1"/>
  <c r="F37" i="17"/>
  <c r="H36" i="17"/>
  <c r="I36" i="17" s="1"/>
  <c r="F36" i="17"/>
  <c r="H35" i="17"/>
  <c r="I35" i="17" s="1"/>
  <c r="F35" i="17"/>
  <c r="H34" i="17"/>
  <c r="I34" i="17" s="1"/>
  <c r="F34" i="17"/>
  <c r="H33" i="17"/>
  <c r="I33" i="17" s="1"/>
  <c r="F33" i="17"/>
  <c r="H32" i="17"/>
  <c r="I32" i="17" s="1"/>
  <c r="F32" i="17"/>
  <c r="H31" i="17"/>
  <c r="I31" i="17" s="1"/>
  <c r="F31" i="17"/>
  <c r="H30" i="17"/>
  <c r="I30" i="17" s="1"/>
  <c r="F30" i="17"/>
  <c r="H13" i="17"/>
  <c r="I13" i="17" s="1"/>
  <c r="F13" i="17"/>
  <c r="H113" i="18"/>
  <c r="F113" i="18"/>
  <c r="I112" i="18"/>
  <c r="F15" i="18"/>
  <c r="H15" i="18"/>
  <c r="I15" i="18" s="1"/>
  <c r="F16" i="18"/>
  <c r="H16" i="18"/>
  <c r="I16" i="18" s="1"/>
  <c r="F17" i="18"/>
  <c r="H17" i="18"/>
  <c r="I17" i="18" s="1"/>
  <c r="F18" i="18"/>
  <c r="H18" i="18"/>
  <c r="I18" i="18" s="1"/>
  <c r="F19" i="18"/>
  <c r="H19" i="18"/>
  <c r="I19" i="18" s="1"/>
  <c r="F20" i="18"/>
  <c r="H20" i="18"/>
  <c r="I20" i="18" s="1"/>
  <c r="F21" i="18"/>
  <c r="H21" i="18"/>
  <c r="I21" i="18" s="1"/>
  <c r="F22" i="18"/>
  <c r="H22" i="18"/>
  <c r="I22" i="18" s="1"/>
  <c r="F23" i="18"/>
  <c r="H23" i="18"/>
  <c r="I23" i="18" s="1"/>
  <c r="F24" i="18"/>
  <c r="H24" i="18"/>
  <c r="I24" i="18" s="1"/>
  <c r="F25" i="18"/>
  <c r="H25" i="18"/>
  <c r="I25" i="18" s="1"/>
  <c r="F26" i="18"/>
  <c r="H26" i="18"/>
  <c r="I26" i="18" s="1"/>
  <c r="F27" i="18"/>
  <c r="H27" i="18"/>
  <c r="I27" i="18" s="1"/>
  <c r="F28" i="18"/>
  <c r="H28" i="18"/>
  <c r="I28" i="18" s="1"/>
  <c r="F29" i="18"/>
  <c r="H29" i="18"/>
  <c r="I29" i="18" s="1"/>
  <c r="F30" i="18"/>
  <c r="H30" i="18"/>
  <c r="I30" i="18" s="1"/>
  <c r="F31" i="18"/>
  <c r="H31" i="18"/>
  <c r="I31" i="18" s="1"/>
  <c r="F32" i="18"/>
  <c r="H32" i="18"/>
  <c r="I32" i="18" s="1"/>
  <c r="F33" i="18"/>
  <c r="H33" i="18"/>
  <c r="I33" i="18" s="1"/>
  <c r="F34" i="18"/>
  <c r="H34" i="18"/>
  <c r="I34" i="18" s="1"/>
  <c r="F35" i="18"/>
  <c r="H35" i="18"/>
  <c r="I35" i="18" s="1"/>
  <c r="F36" i="18"/>
  <c r="H36" i="18"/>
  <c r="I36" i="18" s="1"/>
  <c r="F37" i="18"/>
  <c r="H37" i="18"/>
  <c r="I37" i="18" s="1"/>
  <c r="F38" i="18"/>
  <c r="H38" i="18"/>
  <c r="I38" i="18" s="1"/>
  <c r="F39" i="18"/>
  <c r="H39" i="18"/>
  <c r="I39" i="18" s="1"/>
  <c r="F40" i="18"/>
  <c r="H40" i="18"/>
  <c r="I40" i="18" s="1"/>
  <c r="F41" i="18"/>
  <c r="H41" i="18"/>
  <c r="I41" i="18" s="1"/>
  <c r="F42" i="18"/>
  <c r="H42" i="18"/>
  <c r="I42" i="18" s="1"/>
  <c r="F43" i="18"/>
  <c r="H43" i="18"/>
  <c r="I43" i="18" s="1"/>
  <c r="F44" i="18"/>
  <c r="H44" i="18"/>
  <c r="I44" i="18" s="1"/>
  <c r="F45" i="18"/>
  <c r="H45" i="18"/>
  <c r="I45" i="18" s="1"/>
  <c r="F46" i="18"/>
  <c r="H46" i="18"/>
  <c r="I46" i="18" s="1"/>
  <c r="F47" i="18"/>
  <c r="H47" i="18"/>
  <c r="I47" i="18" s="1"/>
  <c r="F48" i="18"/>
  <c r="H48" i="18"/>
  <c r="I48" i="18" s="1"/>
  <c r="F49" i="18"/>
  <c r="H49" i="18"/>
  <c r="I49" i="18" s="1"/>
  <c r="F50" i="18"/>
  <c r="H50" i="18"/>
  <c r="I50" i="18" s="1"/>
  <c r="F51" i="18"/>
  <c r="H51" i="18"/>
  <c r="I51" i="18" s="1"/>
  <c r="F52" i="18"/>
  <c r="H52" i="18"/>
  <c r="I52" i="18" s="1"/>
  <c r="F53" i="18"/>
  <c r="H53" i="18"/>
  <c r="I53" i="18" s="1"/>
  <c r="F54" i="18"/>
  <c r="H54" i="18"/>
  <c r="I54" i="18" s="1"/>
  <c r="F55" i="18"/>
  <c r="H55" i="18"/>
  <c r="I55" i="18" s="1"/>
  <c r="F56" i="18"/>
  <c r="H56" i="18"/>
  <c r="I56" i="18" s="1"/>
  <c r="F57" i="18"/>
  <c r="H57" i="18"/>
  <c r="I57" i="18" s="1"/>
  <c r="F58" i="18"/>
  <c r="H58" i="18"/>
  <c r="I58" i="18" s="1"/>
  <c r="F59" i="18"/>
  <c r="H59" i="18"/>
  <c r="I59" i="18" s="1"/>
  <c r="F60" i="18"/>
  <c r="H60" i="18"/>
  <c r="I60" i="18" s="1"/>
  <c r="F61" i="18"/>
  <c r="H61" i="18"/>
  <c r="I61" i="18" s="1"/>
  <c r="F62" i="18"/>
  <c r="H62" i="18"/>
  <c r="I62" i="18" s="1"/>
  <c r="F63" i="18"/>
  <c r="H63" i="18"/>
  <c r="I63" i="18" s="1"/>
  <c r="F64" i="18"/>
  <c r="H64" i="18"/>
  <c r="I64" i="18" s="1"/>
  <c r="F65" i="18"/>
  <c r="H65" i="18"/>
  <c r="I65" i="18" s="1"/>
  <c r="F66" i="18"/>
  <c r="H66" i="18"/>
  <c r="I66" i="18" s="1"/>
  <c r="F67" i="18"/>
  <c r="H67" i="18"/>
  <c r="I67" i="18" s="1"/>
  <c r="F68" i="18"/>
  <c r="H68" i="18"/>
  <c r="I68" i="18" s="1"/>
  <c r="F69" i="18"/>
  <c r="H69" i="18"/>
  <c r="I69" i="18" s="1"/>
  <c r="F70" i="18"/>
  <c r="H70" i="18"/>
  <c r="I70" i="18" s="1"/>
  <c r="F71" i="18"/>
  <c r="H71" i="18"/>
  <c r="I71" i="18" s="1"/>
  <c r="F72" i="18"/>
  <c r="H72" i="18"/>
  <c r="I72" i="18" s="1"/>
  <c r="F73" i="18"/>
  <c r="H73" i="18"/>
  <c r="I73" i="18" s="1"/>
  <c r="F74" i="18"/>
  <c r="H74" i="18"/>
  <c r="I74" i="18" s="1"/>
  <c r="F75" i="18"/>
  <c r="H75" i="18"/>
  <c r="I75" i="18" s="1"/>
  <c r="F76" i="18"/>
  <c r="H76" i="18"/>
  <c r="I76" i="18" s="1"/>
  <c r="F77" i="18"/>
  <c r="H77" i="18"/>
  <c r="I77" i="18" s="1"/>
  <c r="F78" i="18"/>
  <c r="H78" i="18"/>
  <c r="I78" i="18" s="1"/>
  <c r="F79" i="18"/>
  <c r="H79" i="18"/>
  <c r="I79" i="18" s="1"/>
  <c r="F80" i="18"/>
  <c r="H80" i="18"/>
  <c r="I80" i="18" s="1"/>
  <c r="F81" i="18"/>
  <c r="H81" i="18"/>
  <c r="I81" i="18" s="1"/>
  <c r="F82" i="18"/>
  <c r="H82" i="18"/>
  <c r="I82" i="18" s="1"/>
  <c r="F83" i="18"/>
  <c r="H83" i="18"/>
  <c r="I83" i="18" s="1"/>
  <c r="F84" i="18"/>
  <c r="H84" i="18"/>
  <c r="I84" i="18" s="1"/>
  <c r="F85" i="18"/>
  <c r="H85" i="18"/>
  <c r="I85" i="18" s="1"/>
  <c r="F86" i="18"/>
  <c r="H86" i="18"/>
  <c r="I86" i="18" s="1"/>
  <c r="F87" i="18"/>
  <c r="H87" i="18"/>
  <c r="I87" i="18" s="1"/>
  <c r="F88" i="18"/>
  <c r="H88" i="18"/>
  <c r="I88" i="18" s="1"/>
  <c r="F89" i="18"/>
  <c r="H89" i="18"/>
  <c r="I89" i="18" s="1"/>
  <c r="F90" i="18"/>
  <c r="H90" i="18"/>
  <c r="I90" i="18" s="1"/>
  <c r="F91" i="18"/>
  <c r="H91" i="18"/>
  <c r="I91" i="18" s="1"/>
  <c r="F92" i="18"/>
  <c r="H92" i="18"/>
  <c r="I92" i="18" s="1"/>
  <c r="F93" i="18"/>
  <c r="H93" i="18"/>
  <c r="I93" i="18" s="1"/>
  <c r="F94" i="18"/>
  <c r="H94" i="18"/>
  <c r="I94" i="18" s="1"/>
  <c r="F95" i="18"/>
  <c r="H95" i="18"/>
  <c r="I95" i="18" s="1"/>
  <c r="F96" i="18"/>
  <c r="H96" i="18"/>
  <c r="I96" i="18" s="1"/>
  <c r="F97" i="18"/>
  <c r="H97" i="18"/>
  <c r="I97" i="18" s="1"/>
  <c r="F98" i="18"/>
  <c r="H98" i="18"/>
  <c r="I98" i="18" s="1"/>
  <c r="F99" i="18"/>
  <c r="H99" i="18"/>
  <c r="I99" i="18" s="1"/>
  <c r="F100" i="18"/>
  <c r="H100" i="18"/>
  <c r="I100" i="18" s="1"/>
  <c r="F101" i="18"/>
  <c r="H101" i="18"/>
  <c r="I101" i="18" s="1"/>
  <c r="F102" i="18"/>
  <c r="H102" i="18"/>
  <c r="I102" i="18" s="1"/>
  <c r="F103" i="18"/>
  <c r="H103" i="18"/>
  <c r="I103" i="18" s="1"/>
  <c r="F104" i="18"/>
  <c r="H104" i="18"/>
  <c r="I104" i="18" s="1"/>
  <c r="F105" i="18"/>
  <c r="H105" i="18"/>
  <c r="I105" i="18" s="1"/>
  <c r="F106" i="18"/>
  <c r="H106" i="18"/>
  <c r="I106" i="18" s="1"/>
  <c r="F14" i="18"/>
  <c r="H14" i="18"/>
  <c r="I14" i="18" s="1"/>
  <c r="H13" i="18"/>
  <c r="I13" i="18" s="1"/>
  <c r="I12" i="18"/>
  <c r="F13" i="18"/>
  <c r="I109" i="18" l="1"/>
  <c r="I110" i="18" s="1"/>
  <c r="I110" i="17"/>
  <c r="B1048" i="2"/>
  <c r="B1017" i="2"/>
  <c r="B1018" i="2"/>
  <c r="B1026" i="2"/>
  <c r="B1093" i="2"/>
  <c r="B72" i="2"/>
  <c r="B59" i="2"/>
  <c r="B60" i="2"/>
  <c r="I114" i="18" l="1"/>
  <c r="I111" i="17"/>
  <c r="I112" i="17" s="1"/>
  <c r="I115" i="17" s="1"/>
  <c r="E102" i="2"/>
  <c r="B1029" i="2" l="1"/>
  <c r="B27" i="2"/>
  <c r="A2" i="2"/>
  <c r="I37" i="8" l="1"/>
  <c r="F22" i="15" l="1"/>
  <c r="E22" i="15"/>
  <c r="F20" i="15"/>
  <c r="E20" i="15"/>
  <c r="F19" i="15"/>
  <c r="E19" i="15"/>
  <c r="F18" i="15"/>
  <c r="E18" i="15"/>
  <c r="E40" i="15" l="1"/>
  <c r="K17" i="13"/>
  <c r="E60" i="2" l="1"/>
  <c r="C60" i="2"/>
  <c r="D60" i="2" l="1"/>
  <c r="G107" i="16" l="1"/>
  <c r="F35" i="16" s="1"/>
  <c r="G35" i="16" s="1"/>
  <c r="F49" i="16"/>
  <c r="H40" i="16"/>
  <c r="H41" i="16"/>
  <c r="H42" i="16"/>
  <c r="H43" i="16"/>
  <c r="H44" i="16"/>
  <c r="H45" i="16"/>
  <c r="H46" i="16"/>
  <c r="H47" i="16"/>
  <c r="H48" i="16"/>
  <c r="H49" i="16"/>
  <c r="H50" i="16"/>
  <c r="H51" i="16"/>
  <c r="H52" i="16"/>
  <c r="H53" i="16"/>
  <c r="H54" i="16"/>
  <c r="H39" i="16"/>
  <c r="F43" i="16"/>
  <c r="F41" i="16"/>
  <c r="F42" i="16"/>
  <c r="E52" i="16"/>
  <c r="G52" i="16" s="1"/>
  <c r="D52" i="16"/>
  <c r="E51" i="16"/>
  <c r="G51" i="16" s="1"/>
  <c r="D51" i="16"/>
  <c r="E53" i="16"/>
  <c r="G53" i="16" s="1"/>
  <c r="D53" i="16"/>
  <c r="D50" i="16"/>
  <c r="D54" i="16"/>
  <c r="E47" i="16"/>
  <c r="G47" i="16" s="1"/>
  <c r="D47" i="16"/>
  <c r="E46" i="16"/>
  <c r="G46" i="16" s="1"/>
  <c r="D46" i="16"/>
  <c r="E45" i="16"/>
  <c r="G45" i="16" s="1"/>
  <c r="D45" i="16"/>
  <c r="E44" i="16"/>
  <c r="G44" i="16" s="1"/>
  <c r="D44" i="16"/>
  <c r="E49" i="16"/>
  <c r="G49" i="16" s="1"/>
  <c r="D49" i="16"/>
  <c r="E48" i="16"/>
  <c r="G48" i="16" s="1"/>
  <c r="D48" i="16"/>
  <c r="E50" i="16"/>
  <c r="G50" i="16" s="1"/>
  <c r="D40" i="16"/>
  <c r="D39" i="16"/>
  <c r="D41" i="16"/>
  <c r="D42" i="16"/>
  <c r="D43" i="16"/>
  <c r="E40" i="16"/>
  <c r="E41" i="16"/>
  <c r="E42" i="16"/>
  <c r="E43" i="16"/>
  <c r="E54" i="16"/>
  <c r="E39" i="16"/>
  <c r="F39" i="16" s="1"/>
  <c r="F29" i="16"/>
  <c r="G29" i="16" s="1"/>
  <c r="F30" i="16"/>
  <c r="H17" i="16"/>
  <c r="H18" i="16"/>
  <c r="H19" i="16"/>
  <c r="H20" i="16"/>
  <c r="H21" i="16"/>
  <c r="H22" i="16"/>
  <c r="H23" i="16"/>
  <c r="H24" i="16"/>
  <c r="H25" i="16"/>
  <c r="H26" i="16"/>
  <c r="H27" i="16"/>
  <c r="H28" i="16"/>
  <c r="H29" i="16"/>
  <c r="H30" i="16"/>
  <c r="F103" i="16"/>
  <c r="F104" i="16"/>
  <c r="G104" i="16" s="1"/>
  <c r="F26" i="16" s="1"/>
  <c r="G26" i="16" s="1"/>
  <c r="F105" i="16"/>
  <c r="G105" i="16" s="1"/>
  <c r="F27" i="16" s="1"/>
  <c r="G27" i="16" s="1"/>
  <c r="F106" i="16"/>
  <c r="G106" i="16" s="1"/>
  <c r="F28" i="16" s="1"/>
  <c r="G28" i="16" s="1"/>
  <c r="F102" i="16"/>
  <c r="G102" i="16" s="1"/>
  <c r="F97" i="16"/>
  <c r="G97" i="16" s="1"/>
  <c r="F96" i="16"/>
  <c r="F94" i="16"/>
  <c r="G94" i="16" s="1"/>
  <c r="F22" i="16" s="1"/>
  <c r="G22" i="16" s="1"/>
  <c r="F93" i="16"/>
  <c r="F82" i="16"/>
  <c r="G82" i="16" s="1"/>
  <c r="F15" i="16" s="1"/>
  <c r="F83" i="16"/>
  <c r="G83" i="16" s="1"/>
  <c r="F17" i="16" s="1"/>
  <c r="G17" i="16" s="1"/>
  <c r="F84" i="16"/>
  <c r="F85" i="16"/>
  <c r="G85" i="16" s="1"/>
  <c r="F86" i="16"/>
  <c r="G86" i="16" s="1"/>
  <c r="F18" i="16" s="1"/>
  <c r="G18" i="16" s="1"/>
  <c r="F87" i="16"/>
  <c r="G87" i="16" s="1"/>
  <c r="F88" i="16"/>
  <c r="G88" i="16" s="1"/>
  <c r="F89" i="16"/>
  <c r="G89" i="16" s="1"/>
  <c r="F19" i="16" s="1"/>
  <c r="G19" i="16" s="1"/>
  <c r="F90" i="16"/>
  <c r="G90" i="16" s="1"/>
  <c r="F91" i="16"/>
  <c r="G91" i="16" s="1"/>
  <c r="F20" i="16" s="1"/>
  <c r="G20" i="16" s="1"/>
  <c r="F81" i="16"/>
  <c r="G81" i="16" s="1"/>
  <c r="F16" i="16" s="1"/>
  <c r="G16" i="16" s="1"/>
  <c r="H16" i="16"/>
  <c r="H15" i="16"/>
  <c r="D15" i="16"/>
  <c r="D16" i="16"/>
  <c r="D17" i="16"/>
  <c r="D18" i="16"/>
  <c r="D19" i="16"/>
  <c r="D20" i="16"/>
  <c r="D21" i="16"/>
  <c r="D22" i="16"/>
  <c r="D23" i="16"/>
  <c r="D24" i="16"/>
  <c r="D25" i="16"/>
  <c r="D26" i="16"/>
  <c r="D27" i="16"/>
  <c r="D28" i="16"/>
  <c r="D29" i="16"/>
  <c r="D30" i="16"/>
  <c r="G84" i="16"/>
  <c r="G103" i="16"/>
  <c r="F25" i="16" s="1"/>
  <c r="G25" i="16" s="1"/>
  <c r="G96" i="16"/>
  <c r="G93" i="16"/>
  <c r="F21" i="16" s="1"/>
  <c r="G21" i="16" s="1"/>
  <c r="D100" i="16"/>
  <c r="D99" i="16"/>
  <c r="G54" i="16"/>
  <c r="G100" i="16" l="1"/>
  <c r="F24" i="16" s="1"/>
  <c r="G24" i="16" s="1"/>
  <c r="F100" i="16"/>
  <c r="G99" i="16"/>
  <c r="F23" i="16" s="1"/>
  <c r="G23" i="16" s="1"/>
  <c r="F99" i="16"/>
  <c r="G42" i="16"/>
  <c r="G41" i="16"/>
  <c r="F40" i="16"/>
  <c r="G40" i="16" s="1"/>
  <c r="G39" i="16"/>
  <c r="G43" i="16"/>
  <c r="G30" i="16"/>
  <c r="G15" i="16"/>
  <c r="G742" i="15"/>
  <c r="G741" i="15"/>
  <c r="G740" i="15"/>
  <c r="G733" i="15"/>
  <c r="G731" i="15"/>
  <c r="G730" i="15"/>
  <c r="G729" i="15"/>
  <c r="G728" i="15"/>
  <c r="G718" i="15"/>
  <c r="G716" i="15"/>
  <c r="G712" i="15"/>
  <c r="G702" i="15"/>
  <c r="G700" i="15"/>
  <c r="G697" i="15"/>
  <c r="G696" i="15"/>
  <c r="G695" i="15"/>
  <c r="G691" i="15"/>
  <c r="G687" i="15"/>
  <c r="G684" i="15"/>
  <c r="G683" i="15"/>
  <c r="G677" i="15"/>
  <c r="G675" i="15"/>
  <c r="G674" i="15"/>
  <c r="G673" i="15"/>
  <c r="G672" i="15"/>
  <c r="G662" i="15"/>
  <c r="G657" i="15"/>
  <c r="G656" i="15"/>
  <c r="G655" i="15"/>
  <c r="G654" i="15"/>
  <c r="G653" i="15"/>
  <c r="G652" i="15"/>
  <c r="G649" i="15"/>
  <c r="G638" i="15"/>
  <c r="G636"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F524" i="15"/>
  <c r="G524" i="15" s="1"/>
  <c r="G523" i="15"/>
  <c r="G493" i="15"/>
  <c r="H493" i="15" s="1"/>
  <c r="G492" i="15"/>
  <c r="H492" i="15" s="1"/>
  <c r="G491" i="15"/>
  <c r="H491" i="15" s="1"/>
  <c r="G490" i="15"/>
  <c r="H490" i="15" s="1"/>
  <c r="G489" i="15"/>
  <c r="H489" i="15" s="1"/>
  <c r="G488" i="15"/>
  <c r="H488" i="15" s="1"/>
  <c r="G487" i="15"/>
  <c r="H487" i="15" s="1"/>
  <c r="G486" i="15"/>
  <c r="H486" i="15" s="1"/>
  <c r="G485" i="15"/>
  <c r="H485" i="15" s="1"/>
  <c r="G484" i="15"/>
  <c r="H484" i="15" s="1"/>
  <c r="G483" i="15"/>
  <c r="H483" i="15" s="1"/>
  <c r="G482" i="15"/>
  <c r="H482" i="15" s="1"/>
  <c r="G481" i="15"/>
  <c r="H481" i="15" s="1"/>
  <c r="G480" i="15"/>
  <c r="H480" i="15" s="1"/>
  <c r="G479" i="15"/>
  <c r="H479" i="15" s="1"/>
  <c r="G478" i="15"/>
  <c r="H478" i="15" s="1"/>
  <c r="G477" i="15"/>
  <c r="H477" i="15" s="1"/>
  <c r="G476" i="15"/>
  <c r="H476" i="15" s="1"/>
  <c r="G475" i="15"/>
  <c r="H475" i="15" s="1"/>
  <c r="G474" i="15"/>
  <c r="H474" i="15" s="1"/>
  <c r="G473" i="15"/>
  <c r="H473" i="15" s="1"/>
  <c r="G470" i="15"/>
  <c r="H470" i="15" s="1"/>
  <c r="G469" i="15"/>
  <c r="H469" i="15" s="1"/>
  <c r="G468" i="15"/>
  <c r="H468" i="15" s="1"/>
  <c r="G467" i="15"/>
  <c r="H467" i="15" s="1"/>
  <c r="G466" i="15"/>
  <c r="H466" i="15" s="1"/>
  <c r="G465" i="15"/>
  <c r="H465" i="15" s="1"/>
  <c r="G464" i="15"/>
  <c r="H464" i="15" s="1"/>
  <c r="G463" i="15"/>
  <c r="H463" i="15" s="1"/>
  <c r="G462" i="15"/>
  <c r="H462" i="15" s="1"/>
  <c r="G461" i="15"/>
  <c r="H461" i="15" s="1"/>
  <c r="G460" i="15"/>
  <c r="H460" i="15" s="1"/>
  <c r="G459" i="15"/>
  <c r="H459" i="15" s="1"/>
  <c r="G458" i="15"/>
  <c r="H458" i="15" s="1"/>
  <c r="G457" i="15"/>
  <c r="H457" i="15" s="1"/>
  <c r="G456" i="15"/>
  <c r="H456" i="15" s="1"/>
  <c r="G455" i="15"/>
  <c r="H455" i="15" s="1"/>
  <c r="G454" i="15"/>
  <c r="H454" i="15" s="1"/>
  <c r="G453" i="15"/>
  <c r="H453" i="15" s="1"/>
  <c r="G452" i="15"/>
  <c r="H452" i="15" s="1"/>
  <c r="G451" i="15"/>
  <c r="H451" i="15" s="1"/>
  <c r="G450" i="15"/>
  <c r="H450" i="15" s="1"/>
  <c r="G447" i="15"/>
  <c r="H447" i="15" s="1"/>
  <c r="G446" i="15"/>
  <c r="H446" i="15" s="1"/>
  <c r="G445" i="15"/>
  <c r="H445" i="15" s="1"/>
  <c r="G444" i="15"/>
  <c r="H444" i="15" s="1"/>
  <c r="G443" i="15"/>
  <c r="H443" i="15" s="1"/>
  <c r="G442" i="15"/>
  <c r="H442" i="15" s="1"/>
  <c r="G441" i="15"/>
  <c r="H441" i="15" s="1"/>
  <c r="G440" i="15"/>
  <c r="H440" i="15" s="1"/>
  <c r="G439" i="15"/>
  <c r="H439" i="15" s="1"/>
  <c r="G438" i="15"/>
  <c r="H438" i="15" s="1"/>
  <c r="G437" i="15"/>
  <c r="H437" i="15" s="1"/>
  <c r="G436" i="15"/>
  <c r="H436" i="15" s="1"/>
  <c r="G435" i="15"/>
  <c r="H435" i="15" s="1"/>
  <c r="G434" i="15"/>
  <c r="H434" i="15" s="1"/>
  <c r="G433" i="15"/>
  <c r="H433" i="15" s="1"/>
  <c r="G432" i="15"/>
  <c r="H432" i="15" s="1"/>
  <c r="G431" i="15"/>
  <c r="H431" i="15" s="1"/>
  <c r="G430" i="15"/>
  <c r="H430" i="15" s="1"/>
  <c r="G429" i="15"/>
  <c r="H429" i="15" s="1"/>
  <c r="G428" i="15"/>
  <c r="H428" i="15" s="1"/>
  <c r="G427" i="15"/>
  <c r="H427" i="15" s="1"/>
  <c r="G424" i="15"/>
  <c r="H424" i="15" s="1"/>
  <c r="G423" i="15"/>
  <c r="H423" i="15" s="1"/>
  <c r="G422" i="15"/>
  <c r="H422" i="15" s="1"/>
  <c r="G421" i="15"/>
  <c r="H421" i="15" s="1"/>
  <c r="G420" i="15"/>
  <c r="H420" i="15" s="1"/>
  <c r="G419" i="15"/>
  <c r="H419" i="15" s="1"/>
  <c r="G418" i="15"/>
  <c r="H418" i="15" s="1"/>
  <c r="G417" i="15"/>
  <c r="H417" i="15" s="1"/>
  <c r="G416" i="15"/>
  <c r="H416" i="15" s="1"/>
  <c r="G415" i="15"/>
  <c r="H415" i="15" s="1"/>
  <c r="G414" i="15"/>
  <c r="H414" i="15" s="1"/>
  <c r="G413" i="15"/>
  <c r="H413" i="15" s="1"/>
  <c r="G412" i="15"/>
  <c r="H412" i="15" s="1"/>
  <c r="G411" i="15"/>
  <c r="H411" i="15" s="1"/>
  <c r="G410" i="15"/>
  <c r="H410" i="15" s="1"/>
  <c r="G409" i="15"/>
  <c r="H409" i="15" s="1"/>
  <c r="G408" i="15"/>
  <c r="H408" i="15" s="1"/>
  <c r="G407" i="15"/>
  <c r="H407" i="15" s="1"/>
  <c r="G406" i="15"/>
  <c r="H406" i="15" s="1"/>
  <c r="G405" i="15"/>
  <c r="H405" i="15" s="1"/>
  <c r="G404" i="15"/>
  <c r="H404" i="15" s="1"/>
  <c r="G401" i="15"/>
  <c r="H401" i="15" s="1"/>
  <c r="G400" i="15"/>
  <c r="H400" i="15" s="1"/>
  <c r="G399" i="15"/>
  <c r="H399" i="15" s="1"/>
  <c r="G398" i="15"/>
  <c r="H398" i="15" s="1"/>
  <c r="G397" i="15"/>
  <c r="H397" i="15" s="1"/>
  <c r="G396" i="15"/>
  <c r="H396" i="15" s="1"/>
  <c r="G395" i="15"/>
  <c r="H395" i="15" s="1"/>
  <c r="G394" i="15"/>
  <c r="H394" i="15" s="1"/>
  <c r="G393" i="15"/>
  <c r="H393" i="15" s="1"/>
  <c r="G392" i="15"/>
  <c r="H392" i="15" s="1"/>
  <c r="G391" i="15"/>
  <c r="H391" i="15" s="1"/>
  <c r="G390" i="15"/>
  <c r="H390" i="15" s="1"/>
  <c r="G389" i="15"/>
  <c r="H389" i="15" s="1"/>
  <c r="G388" i="15"/>
  <c r="H388" i="15" s="1"/>
  <c r="G387" i="15"/>
  <c r="H387" i="15" s="1"/>
  <c r="G386" i="15"/>
  <c r="H386" i="15" s="1"/>
  <c r="G385" i="15"/>
  <c r="H385" i="15" s="1"/>
  <c r="G384" i="15"/>
  <c r="H384" i="15" s="1"/>
  <c r="G383" i="15"/>
  <c r="H383" i="15" s="1"/>
  <c r="G382" i="15"/>
  <c r="H382" i="15" s="1"/>
  <c r="G381" i="15"/>
  <c r="H381" i="15" s="1"/>
  <c r="G378" i="15"/>
  <c r="H378" i="15" s="1"/>
  <c r="G377" i="15"/>
  <c r="H377" i="15" s="1"/>
  <c r="G376" i="15"/>
  <c r="H376" i="15" s="1"/>
  <c r="G375" i="15"/>
  <c r="H375" i="15" s="1"/>
  <c r="G374" i="15"/>
  <c r="H374" i="15" s="1"/>
  <c r="G373" i="15"/>
  <c r="H373" i="15" s="1"/>
  <c r="G372" i="15"/>
  <c r="H372" i="15" s="1"/>
  <c r="G371" i="15"/>
  <c r="H371" i="15" s="1"/>
  <c r="G370" i="15"/>
  <c r="H370" i="15" s="1"/>
  <c r="G369" i="15"/>
  <c r="H369" i="15" s="1"/>
  <c r="G368" i="15"/>
  <c r="H368" i="15" s="1"/>
  <c r="G367" i="15"/>
  <c r="H367" i="15" s="1"/>
  <c r="G366" i="15"/>
  <c r="H366" i="15" s="1"/>
  <c r="G365" i="15"/>
  <c r="H365" i="15" s="1"/>
  <c r="G364" i="15"/>
  <c r="H364" i="15" s="1"/>
  <c r="G363" i="15"/>
  <c r="H363" i="15" s="1"/>
  <c r="G362" i="15"/>
  <c r="H362" i="15" s="1"/>
  <c r="G361" i="15"/>
  <c r="H361" i="15" s="1"/>
  <c r="G360" i="15"/>
  <c r="H360" i="15" s="1"/>
  <c r="G359" i="15"/>
  <c r="H359" i="15" s="1"/>
  <c r="G358" i="15"/>
  <c r="H358" i="15" s="1"/>
  <c r="G355" i="15"/>
  <c r="H355" i="15" s="1"/>
  <c r="G354" i="15"/>
  <c r="H354" i="15" s="1"/>
  <c r="G353" i="15"/>
  <c r="H353" i="15" s="1"/>
  <c r="G352" i="15"/>
  <c r="H352" i="15" s="1"/>
  <c r="G351" i="15"/>
  <c r="H351" i="15" s="1"/>
  <c r="G350" i="15"/>
  <c r="H350" i="15" s="1"/>
  <c r="G349" i="15"/>
  <c r="H349" i="15" s="1"/>
  <c r="G348" i="15"/>
  <c r="H348" i="15" s="1"/>
  <c r="G347" i="15"/>
  <c r="H347" i="15" s="1"/>
  <c r="G346" i="15"/>
  <c r="H346" i="15" s="1"/>
  <c r="G345" i="15"/>
  <c r="H345" i="15" s="1"/>
  <c r="G344" i="15"/>
  <c r="H344" i="15" s="1"/>
  <c r="G343" i="15"/>
  <c r="H343" i="15" s="1"/>
  <c r="G342" i="15"/>
  <c r="H342" i="15" s="1"/>
  <c r="G341" i="15"/>
  <c r="H341" i="15" s="1"/>
  <c r="G340" i="15"/>
  <c r="H340" i="15" s="1"/>
  <c r="G339" i="15"/>
  <c r="H339" i="15" s="1"/>
  <c r="G338" i="15"/>
  <c r="H338" i="15" s="1"/>
  <c r="G337" i="15"/>
  <c r="H337" i="15" s="1"/>
  <c r="G336" i="15"/>
  <c r="H336" i="15" s="1"/>
  <c r="G335" i="15"/>
  <c r="H335" i="15" s="1"/>
  <c r="G332" i="15"/>
  <c r="H332" i="15" s="1"/>
  <c r="G331" i="15"/>
  <c r="H331" i="15" s="1"/>
  <c r="G330" i="15"/>
  <c r="H330" i="15" s="1"/>
  <c r="G329" i="15"/>
  <c r="H329" i="15" s="1"/>
  <c r="G328" i="15"/>
  <c r="H328" i="15" s="1"/>
  <c r="G327" i="15"/>
  <c r="H327" i="15" s="1"/>
  <c r="G326" i="15"/>
  <c r="H326" i="15" s="1"/>
  <c r="G325" i="15"/>
  <c r="H325" i="15" s="1"/>
  <c r="G324" i="15"/>
  <c r="H324" i="15" s="1"/>
  <c r="G323" i="15"/>
  <c r="H323" i="15" s="1"/>
  <c r="G322" i="15"/>
  <c r="H322" i="15" s="1"/>
  <c r="G321" i="15"/>
  <c r="H321" i="15" s="1"/>
  <c r="G320" i="15"/>
  <c r="H320" i="15" s="1"/>
  <c r="G319" i="15"/>
  <c r="H319" i="15" s="1"/>
  <c r="G318" i="15"/>
  <c r="H318" i="15" s="1"/>
  <c r="G317" i="15"/>
  <c r="H317" i="15" s="1"/>
  <c r="G316" i="15"/>
  <c r="H316" i="15" s="1"/>
  <c r="G315" i="15"/>
  <c r="H315" i="15" s="1"/>
  <c r="G314" i="15"/>
  <c r="H314" i="15" s="1"/>
  <c r="G313" i="15"/>
  <c r="H313" i="15" s="1"/>
  <c r="G312" i="15"/>
  <c r="H312" i="15" s="1"/>
  <c r="G309" i="15"/>
  <c r="H309" i="15" s="1"/>
  <c r="G308" i="15"/>
  <c r="H308" i="15" s="1"/>
  <c r="G307" i="15"/>
  <c r="H307" i="15" s="1"/>
  <c r="G306" i="15"/>
  <c r="H306" i="15" s="1"/>
  <c r="G305" i="15"/>
  <c r="H305" i="15" s="1"/>
  <c r="G304" i="15"/>
  <c r="H304" i="15" s="1"/>
  <c r="G303" i="15"/>
  <c r="H303" i="15" s="1"/>
  <c r="G302" i="15"/>
  <c r="H302" i="15" s="1"/>
  <c r="G301" i="15"/>
  <c r="H301" i="15" s="1"/>
  <c r="G300" i="15"/>
  <c r="H300" i="15" s="1"/>
  <c r="G299" i="15"/>
  <c r="H299" i="15" s="1"/>
  <c r="G298" i="15"/>
  <c r="H298" i="15" s="1"/>
  <c r="G297" i="15"/>
  <c r="H297" i="15" s="1"/>
  <c r="G296" i="15"/>
  <c r="H296" i="15" s="1"/>
  <c r="G295" i="15"/>
  <c r="H295" i="15" s="1"/>
  <c r="G294" i="15"/>
  <c r="H294" i="15" s="1"/>
  <c r="G293" i="15"/>
  <c r="H293" i="15" s="1"/>
  <c r="G292" i="15"/>
  <c r="H292" i="15" s="1"/>
  <c r="G291" i="15"/>
  <c r="H291" i="15" s="1"/>
  <c r="G290" i="15"/>
  <c r="H290" i="15" s="1"/>
  <c r="G289" i="15"/>
  <c r="H289" i="15" s="1"/>
  <c r="G286" i="15"/>
  <c r="H286" i="15" s="1"/>
  <c r="G285" i="15"/>
  <c r="H285" i="15" s="1"/>
  <c r="G284" i="15"/>
  <c r="H284" i="15" s="1"/>
  <c r="G283" i="15"/>
  <c r="H283" i="15" s="1"/>
  <c r="G282" i="15"/>
  <c r="H282" i="15" s="1"/>
  <c r="G281" i="15"/>
  <c r="H281" i="15" s="1"/>
  <c r="G280" i="15"/>
  <c r="H280" i="15" s="1"/>
  <c r="G279" i="15"/>
  <c r="H279" i="15" s="1"/>
  <c r="G278" i="15"/>
  <c r="H278" i="15" s="1"/>
  <c r="G277" i="15"/>
  <c r="H277" i="15" s="1"/>
  <c r="G276" i="15"/>
  <c r="H276" i="15" s="1"/>
  <c r="G275" i="15"/>
  <c r="H275" i="15" s="1"/>
  <c r="G274" i="15"/>
  <c r="H274" i="15" s="1"/>
  <c r="G273" i="15"/>
  <c r="H273" i="15" s="1"/>
  <c r="G272" i="15"/>
  <c r="H272" i="15" s="1"/>
  <c r="G271" i="15"/>
  <c r="H271" i="15" s="1"/>
  <c r="G270" i="15"/>
  <c r="H270" i="15" s="1"/>
  <c r="G269" i="15"/>
  <c r="H269" i="15" s="1"/>
  <c r="G268" i="15"/>
  <c r="H268" i="15" s="1"/>
  <c r="G267" i="15"/>
  <c r="H267" i="15" s="1"/>
  <c r="G266" i="15"/>
  <c r="H266" i="15" s="1"/>
  <c r="G263" i="15"/>
  <c r="H263" i="15" s="1"/>
  <c r="G262" i="15"/>
  <c r="H262" i="15" s="1"/>
  <c r="G261" i="15"/>
  <c r="H261" i="15" s="1"/>
  <c r="G260" i="15"/>
  <c r="H260" i="15" s="1"/>
  <c r="G259" i="15"/>
  <c r="H259" i="15" s="1"/>
  <c r="G258" i="15"/>
  <c r="H258" i="15" s="1"/>
  <c r="G257" i="15"/>
  <c r="H257" i="15" s="1"/>
  <c r="G256" i="15"/>
  <c r="H256" i="15" s="1"/>
  <c r="G255" i="15"/>
  <c r="H255" i="15" s="1"/>
  <c r="G254" i="15"/>
  <c r="H254" i="15" s="1"/>
  <c r="G253" i="15"/>
  <c r="H253" i="15" s="1"/>
  <c r="G252" i="15"/>
  <c r="H252" i="15" s="1"/>
  <c r="G251" i="15"/>
  <c r="H251" i="15" s="1"/>
  <c r="G250" i="15"/>
  <c r="H250" i="15" s="1"/>
  <c r="G249" i="15"/>
  <c r="H249" i="15" s="1"/>
  <c r="G248" i="15"/>
  <c r="H248" i="15" s="1"/>
  <c r="G247" i="15"/>
  <c r="H247" i="15" s="1"/>
  <c r="G246" i="15"/>
  <c r="H246" i="15" s="1"/>
  <c r="G245" i="15"/>
  <c r="H245" i="15" s="1"/>
  <c r="G244" i="15"/>
  <c r="H244" i="15" s="1"/>
  <c r="G243" i="15"/>
  <c r="H243" i="15" s="1"/>
  <c r="G240" i="15"/>
  <c r="H240" i="15" s="1"/>
  <c r="G239" i="15"/>
  <c r="H239" i="15" s="1"/>
  <c r="G238" i="15"/>
  <c r="H238" i="15" s="1"/>
  <c r="G237" i="15"/>
  <c r="H237" i="15" s="1"/>
  <c r="G236" i="15"/>
  <c r="H236" i="15" s="1"/>
  <c r="G235" i="15"/>
  <c r="H235" i="15" s="1"/>
  <c r="G234" i="15"/>
  <c r="H234" i="15" s="1"/>
  <c r="G233" i="15"/>
  <c r="H233" i="15" s="1"/>
  <c r="G232" i="15"/>
  <c r="H232" i="15" s="1"/>
  <c r="G231" i="15"/>
  <c r="H231" i="15" s="1"/>
  <c r="G230" i="15"/>
  <c r="H230" i="15" s="1"/>
  <c r="G229" i="15"/>
  <c r="H229" i="15" s="1"/>
  <c r="G228" i="15"/>
  <c r="H228" i="15" s="1"/>
  <c r="G227" i="15"/>
  <c r="H227" i="15" s="1"/>
  <c r="G226" i="15"/>
  <c r="H226" i="15" s="1"/>
  <c r="G225" i="15"/>
  <c r="H225" i="15" s="1"/>
  <c r="G224" i="15"/>
  <c r="H224" i="15" s="1"/>
  <c r="G223" i="15"/>
  <c r="H223" i="15" s="1"/>
  <c r="G222" i="15"/>
  <c r="H222" i="15" s="1"/>
  <c r="G221" i="15"/>
  <c r="H221" i="15" s="1"/>
  <c r="G220" i="15"/>
  <c r="H220" i="15" s="1"/>
  <c r="G217" i="15"/>
  <c r="H217" i="15" s="1"/>
  <c r="G216" i="15"/>
  <c r="H216" i="15" s="1"/>
  <c r="G215" i="15"/>
  <c r="H215" i="15" s="1"/>
  <c r="G214" i="15"/>
  <c r="H214" i="15" s="1"/>
  <c r="G213" i="15"/>
  <c r="H213" i="15" s="1"/>
  <c r="G212" i="15"/>
  <c r="H212" i="15" s="1"/>
  <c r="G211" i="15"/>
  <c r="H211" i="15" s="1"/>
  <c r="G210" i="15"/>
  <c r="H210" i="15" s="1"/>
  <c r="G209" i="15"/>
  <c r="H209" i="15" s="1"/>
  <c r="G208" i="15"/>
  <c r="H208" i="15" s="1"/>
  <c r="G207" i="15"/>
  <c r="H207" i="15" s="1"/>
  <c r="G206" i="15"/>
  <c r="H206" i="15" s="1"/>
  <c r="G205" i="15"/>
  <c r="H205" i="15" s="1"/>
  <c r="G204" i="15"/>
  <c r="H204" i="15" s="1"/>
  <c r="G203" i="15"/>
  <c r="H203" i="15" s="1"/>
  <c r="G202" i="15"/>
  <c r="H202" i="15" s="1"/>
  <c r="G201" i="15"/>
  <c r="H201" i="15" s="1"/>
  <c r="G200" i="15"/>
  <c r="H200" i="15" s="1"/>
  <c r="G199" i="15"/>
  <c r="H199" i="15" s="1"/>
  <c r="G198" i="15"/>
  <c r="H198" i="15" s="1"/>
  <c r="G197" i="15"/>
  <c r="H197" i="15" s="1"/>
  <c r="G194" i="15"/>
  <c r="H194" i="15" s="1"/>
  <c r="G193" i="15"/>
  <c r="H193" i="15" s="1"/>
  <c r="G192" i="15"/>
  <c r="H192" i="15" s="1"/>
  <c r="G191" i="15"/>
  <c r="H191" i="15" s="1"/>
  <c r="G190" i="15"/>
  <c r="H190" i="15" s="1"/>
  <c r="G189" i="15"/>
  <c r="H189" i="15" s="1"/>
  <c r="G188" i="15"/>
  <c r="H188" i="15" s="1"/>
  <c r="G187" i="15"/>
  <c r="H187" i="15" s="1"/>
  <c r="G186" i="15"/>
  <c r="H186" i="15" s="1"/>
  <c r="G185" i="15"/>
  <c r="H185" i="15" s="1"/>
  <c r="G184" i="15"/>
  <c r="H184" i="15" s="1"/>
  <c r="G183" i="15"/>
  <c r="H183" i="15" s="1"/>
  <c r="G182" i="15"/>
  <c r="H182" i="15" s="1"/>
  <c r="G181" i="15"/>
  <c r="H181" i="15" s="1"/>
  <c r="G180" i="15"/>
  <c r="H180" i="15" s="1"/>
  <c r="G179" i="15"/>
  <c r="H179" i="15" s="1"/>
  <c r="G178" i="15"/>
  <c r="H178" i="15" s="1"/>
  <c r="G177" i="15"/>
  <c r="H177" i="15" s="1"/>
  <c r="G176" i="15"/>
  <c r="H176" i="15" s="1"/>
  <c r="G175" i="15"/>
  <c r="H175" i="15" s="1"/>
  <c r="G174" i="15"/>
  <c r="H174" i="15" s="1"/>
  <c r="G171" i="15"/>
  <c r="H171" i="15" s="1"/>
  <c r="G170" i="15"/>
  <c r="H170" i="15" s="1"/>
  <c r="G169" i="15"/>
  <c r="H169" i="15" s="1"/>
  <c r="G168" i="15"/>
  <c r="H168" i="15" s="1"/>
  <c r="G167" i="15"/>
  <c r="H167" i="15" s="1"/>
  <c r="G166" i="15"/>
  <c r="H166" i="15" s="1"/>
  <c r="G165" i="15"/>
  <c r="H165" i="15" s="1"/>
  <c r="G164" i="15"/>
  <c r="H164" i="15" s="1"/>
  <c r="G163" i="15"/>
  <c r="H163" i="15" s="1"/>
  <c r="G162" i="15"/>
  <c r="H162" i="15" s="1"/>
  <c r="G161" i="15"/>
  <c r="H161" i="15" s="1"/>
  <c r="G160" i="15"/>
  <c r="H160" i="15" s="1"/>
  <c r="G159" i="15"/>
  <c r="H159" i="15" s="1"/>
  <c r="G158" i="15"/>
  <c r="H158" i="15" s="1"/>
  <c r="G157" i="15"/>
  <c r="H157" i="15" s="1"/>
  <c r="G156" i="15"/>
  <c r="H156" i="15" s="1"/>
  <c r="G155" i="15"/>
  <c r="H155" i="15" s="1"/>
  <c r="G154" i="15"/>
  <c r="H154" i="15" s="1"/>
  <c r="G153" i="15"/>
  <c r="H153" i="15" s="1"/>
  <c r="G152" i="15"/>
  <c r="H152" i="15" s="1"/>
  <c r="G151" i="15"/>
  <c r="H151" i="15" s="1"/>
  <c r="G148" i="15"/>
  <c r="H148" i="15" s="1"/>
  <c r="G147" i="15"/>
  <c r="H147" i="15" s="1"/>
  <c r="G146" i="15"/>
  <c r="H146" i="15" s="1"/>
  <c r="G145" i="15"/>
  <c r="H145" i="15" s="1"/>
  <c r="G144" i="15"/>
  <c r="H144" i="15" s="1"/>
  <c r="G143" i="15"/>
  <c r="H143" i="15" s="1"/>
  <c r="G142" i="15"/>
  <c r="H142" i="15" s="1"/>
  <c r="G141" i="15"/>
  <c r="H141" i="15" s="1"/>
  <c r="G140" i="15"/>
  <c r="H140" i="15" s="1"/>
  <c r="G139" i="15"/>
  <c r="H139" i="15" s="1"/>
  <c r="G138" i="15"/>
  <c r="H138" i="15" s="1"/>
  <c r="G137" i="15"/>
  <c r="H137" i="15" s="1"/>
  <c r="G136" i="15"/>
  <c r="H136" i="15" s="1"/>
  <c r="G135" i="15"/>
  <c r="H135" i="15" s="1"/>
  <c r="G134" i="15"/>
  <c r="H134" i="15" s="1"/>
  <c r="G133" i="15"/>
  <c r="H133" i="15" s="1"/>
  <c r="G132" i="15"/>
  <c r="H132" i="15" s="1"/>
  <c r="G131" i="15"/>
  <c r="H131" i="15" s="1"/>
  <c r="G130" i="15"/>
  <c r="H130" i="15" s="1"/>
  <c r="G129" i="15"/>
  <c r="H129" i="15" s="1"/>
  <c r="G128" i="15"/>
  <c r="H128" i="15" s="1"/>
  <c r="G125" i="15"/>
  <c r="H125" i="15" s="1"/>
  <c r="G124" i="15"/>
  <c r="H124" i="15" s="1"/>
  <c r="G123" i="15"/>
  <c r="H123" i="15" s="1"/>
  <c r="G122" i="15"/>
  <c r="H122" i="15" s="1"/>
  <c r="G121" i="15"/>
  <c r="H121" i="15" s="1"/>
  <c r="G120" i="15"/>
  <c r="H120" i="15" s="1"/>
  <c r="G119" i="15"/>
  <c r="H119" i="15" s="1"/>
  <c r="G118" i="15"/>
  <c r="H118" i="15" s="1"/>
  <c r="G117" i="15"/>
  <c r="H117" i="15" s="1"/>
  <c r="G116" i="15"/>
  <c r="H116" i="15" s="1"/>
  <c r="G115" i="15"/>
  <c r="H115" i="15" s="1"/>
  <c r="G114" i="15"/>
  <c r="H114" i="15" s="1"/>
  <c r="G113" i="15"/>
  <c r="H113" i="15" s="1"/>
  <c r="G112" i="15"/>
  <c r="H112" i="15" s="1"/>
  <c r="G111" i="15"/>
  <c r="H111" i="15" s="1"/>
  <c r="G110" i="15"/>
  <c r="H110" i="15" s="1"/>
  <c r="G109" i="15"/>
  <c r="H109" i="15" s="1"/>
  <c r="G108" i="15"/>
  <c r="H108" i="15" s="1"/>
  <c r="G107" i="15"/>
  <c r="H107" i="15" s="1"/>
  <c r="G106" i="15"/>
  <c r="H106" i="15" s="1"/>
  <c r="G105" i="15"/>
  <c r="H105" i="15" s="1"/>
  <c r="G102" i="15"/>
  <c r="H102" i="15" s="1"/>
  <c r="G101" i="15"/>
  <c r="H101" i="15" s="1"/>
  <c r="G100" i="15"/>
  <c r="H100" i="15" s="1"/>
  <c r="G99" i="15"/>
  <c r="H99" i="15" s="1"/>
  <c r="G98" i="15"/>
  <c r="H98" i="15" s="1"/>
  <c r="G97" i="15"/>
  <c r="H97" i="15" s="1"/>
  <c r="G96" i="15"/>
  <c r="H96" i="15" s="1"/>
  <c r="G95" i="15"/>
  <c r="H95" i="15" s="1"/>
  <c r="G94" i="15"/>
  <c r="H94" i="15" s="1"/>
  <c r="G93" i="15"/>
  <c r="H93" i="15" s="1"/>
  <c r="G92" i="15"/>
  <c r="H92" i="15" s="1"/>
  <c r="G91" i="15"/>
  <c r="H91" i="15" s="1"/>
  <c r="G90" i="15"/>
  <c r="H90" i="15" s="1"/>
  <c r="G89" i="15"/>
  <c r="H89" i="15" s="1"/>
  <c r="G88" i="15"/>
  <c r="H88" i="15" s="1"/>
  <c r="G87" i="15"/>
  <c r="H87" i="15" s="1"/>
  <c r="G86" i="15"/>
  <c r="H86" i="15" s="1"/>
  <c r="G85" i="15"/>
  <c r="H85" i="15" s="1"/>
  <c r="G84" i="15"/>
  <c r="H84" i="15" s="1"/>
  <c r="G83" i="15"/>
  <c r="H83" i="15" s="1"/>
  <c r="G82" i="15"/>
  <c r="H82" i="15" s="1"/>
  <c r="G74" i="15"/>
  <c r="H74" i="15" s="1"/>
  <c r="G73" i="15"/>
  <c r="H73" i="15" s="1"/>
  <c r="G72" i="15"/>
  <c r="H72" i="15" s="1"/>
  <c r="G71" i="15"/>
  <c r="H71" i="15" s="1"/>
  <c r="G70" i="15"/>
  <c r="H70" i="15" s="1"/>
  <c r="G69" i="15"/>
  <c r="H69" i="15" s="1"/>
  <c r="G68" i="15"/>
  <c r="H68" i="15" s="1"/>
  <c r="G67" i="15"/>
  <c r="H67" i="15" s="1"/>
  <c r="G66" i="15"/>
  <c r="H66" i="15" s="1"/>
  <c r="G65" i="15"/>
  <c r="H65" i="15" s="1"/>
  <c r="G64" i="15"/>
  <c r="H64" i="15" s="1"/>
  <c r="G63" i="15"/>
  <c r="H63" i="15" s="1"/>
  <c r="G62" i="15"/>
  <c r="H62" i="15" s="1"/>
  <c r="G61" i="15"/>
  <c r="H61" i="15" s="1"/>
  <c r="G60" i="15"/>
  <c r="H60" i="15" s="1"/>
  <c r="G59" i="15"/>
  <c r="H59" i="15" s="1"/>
  <c r="G58" i="15"/>
  <c r="H58" i="15" s="1"/>
  <c r="G57" i="15"/>
  <c r="H57" i="15" s="1"/>
  <c r="G56" i="15"/>
  <c r="H56" i="15" s="1"/>
  <c r="G54" i="15"/>
  <c r="F54" i="15"/>
  <c r="H54" i="15" s="1"/>
  <c r="I332" i="15" l="1"/>
  <c r="G750" i="15"/>
  <c r="B50" i="2" s="1"/>
  <c r="I355" i="15"/>
  <c r="I194" i="15"/>
  <c r="I493" i="15"/>
  <c r="I171" i="15"/>
  <c r="I240" i="15"/>
  <c r="I102" i="15"/>
  <c r="I401" i="15"/>
  <c r="I148" i="15"/>
  <c r="I424" i="15"/>
  <c r="G57" i="16"/>
  <c r="G55" i="15"/>
  <c r="I286" i="15"/>
  <c r="I447" i="15"/>
  <c r="I263" i="15"/>
  <c r="I378" i="15"/>
  <c r="I470" i="15"/>
  <c r="G632" i="15"/>
  <c r="I125" i="15"/>
  <c r="I217" i="15"/>
  <c r="I309" i="15"/>
  <c r="E39" i="2"/>
  <c r="I497" i="15" l="1"/>
  <c r="D14" i="14"/>
  <c r="F36" i="14"/>
  <c r="G36" i="14" s="1"/>
  <c r="D36" i="14"/>
  <c r="F35" i="14"/>
  <c r="G35" i="14" s="1"/>
  <c r="D35" i="14"/>
  <c r="F34" i="14"/>
  <c r="G34" i="14" s="1"/>
  <c r="D34" i="14"/>
  <c r="F33" i="14"/>
  <c r="G33" i="14" s="1"/>
  <c r="D33" i="14"/>
  <c r="F32" i="14"/>
  <c r="G32" i="14" s="1"/>
  <c r="D32" i="14"/>
  <c r="F31" i="14"/>
  <c r="G31" i="14" s="1"/>
  <c r="D31" i="14"/>
  <c r="F30" i="14"/>
  <c r="G30" i="14" s="1"/>
  <c r="D30" i="14"/>
  <c r="F29" i="14"/>
  <c r="G29" i="14" s="1"/>
  <c r="D29" i="14"/>
  <c r="F28" i="14"/>
  <c r="G28" i="14" s="1"/>
  <c r="D28" i="14"/>
  <c r="F27" i="14"/>
  <c r="G27" i="14" s="1"/>
  <c r="D27" i="14"/>
  <c r="F26" i="14"/>
  <c r="G26" i="14" s="1"/>
  <c r="D26" i="14"/>
  <c r="F25" i="14"/>
  <c r="G25" i="14" s="1"/>
  <c r="D25" i="14"/>
  <c r="F24" i="14"/>
  <c r="G24" i="14" s="1"/>
  <c r="D24" i="14"/>
  <c r="F23" i="14"/>
  <c r="G23" i="14" s="1"/>
  <c r="D23" i="14"/>
  <c r="F22" i="14"/>
  <c r="G22" i="14" s="1"/>
  <c r="D22" i="14"/>
  <c r="F21" i="14"/>
  <c r="G21" i="14" s="1"/>
  <c r="D21" i="14"/>
  <c r="F20" i="14"/>
  <c r="G20" i="14" s="1"/>
  <c r="D20" i="14"/>
  <c r="F19" i="14"/>
  <c r="G19" i="14" s="1"/>
  <c r="D19" i="14"/>
  <c r="F18" i="14"/>
  <c r="G18" i="14" s="1"/>
  <c r="D18" i="14"/>
  <c r="F17" i="14"/>
  <c r="G17" i="14" s="1"/>
  <c r="D17" i="14"/>
  <c r="F16" i="14"/>
  <c r="G16" i="14" s="1"/>
  <c r="D16" i="14"/>
  <c r="F15" i="14"/>
  <c r="G15" i="14" s="1"/>
  <c r="D15" i="14"/>
  <c r="F14" i="14"/>
  <c r="G14" i="14" s="1"/>
  <c r="G39" i="14" l="1"/>
  <c r="B39" i="2" s="1"/>
  <c r="C39" i="2" l="1"/>
  <c r="D39" i="2" l="1"/>
  <c r="B73" i="2"/>
  <c r="B97" i="2"/>
  <c r="B96" i="2"/>
  <c r="K14" i="13"/>
  <c r="K13" i="13"/>
  <c r="H77" i="1"/>
  <c r="G77" i="1"/>
  <c r="I75" i="1"/>
  <c r="I74" i="1"/>
  <c r="I73" i="1"/>
  <c r="I72" i="1"/>
  <c r="I71" i="1"/>
  <c r="I70" i="1"/>
  <c r="I69" i="1"/>
  <c r="I68" i="1"/>
  <c r="I67" i="1"/>
  <c r="I66" i="1"/>
  <c r="I65" i="1"/>
  <c r="I64" i="1"/>
  <c r="I63" i="1"/>
  <c r="F23" i="15" s="1"/>
  <c r="F40" i="15" s="1"/>
  <c r="F55" i="15" s="1"/>
  <c r="H55" i="15" s="1"/>
  <c r="I75" i="15" s="1"/>
  <c r="I499" i="15" s="1"/>
  <c r="B48" i="2" s="1"/>
  <c r="I62" i="1"/>
  <c r="I61" i="1"/>
  <c r="I60" i="1"/>
  <c r="I59" i="1"/>
  <c r="B62" i="2" l="1"/>
  <c r="K18" i="13"/>
  <c r="K19" i="13" s="1"/>
  <c r="B65" i="2" s="1"/>
  <c r="K11" i="13"/>
  <c r="F14" i="9"/>
  <c r="K12" i="13"/>
  <c r="I77" i="1"/>
  <c r="B87" i="2" s="1"/>
  <c r="B86" i="2" l="1"/>
  <c r="K15" i="13"/>
  <c r="B64" i="2" s="1"/>
  <c r="B16" i="2"/>
  <c r="B93" i="2"/>
  <c r="K77" i="1"/>
  <c r="B42" i="2"/>
  <c r="F131" i="10"/>
  <c r="F65" i="10"/>
  <c r="F64" i="10"/>
  <c r="H36" i="10"/>
  <c r="I36" i="10" s="1"/>
  <c r="F36" i="10"/>
  <c r="G36" i="10" s="1"/>
  <c r="D36" i="10"/>
  <c r="H35" i="10"/>
  <c r="I35" i="10" s="1"/>
  <c r="F35" i="10"/>
  <c r="G35" i="10" s="1"/>
  <c r="D35" i="10"/>
  <c r="H34" i="10"/>
  <c r="I34" i="10" s="1"/>
  <c r="F34" i="10"/>
  <c r="G34" i="10" s="1"/>
  <c r="D34" i="10"/>
  <c r="H33" i="10"/>
  <c r="I33" i="10" s="1"/>
  <c r="F33" i="10"/>
  <c r="G33" i="10" s="1"/>
  <c r="D33" i="10"/>
  <c r="H32" i="10"/>
  <c r="I32" i="10" s="1"/>
  <c r="F32" i="10"/>
  <c r="G32" i="10" s="1"/>
  <c r="D32" i="10"/>
  <c r="H31" i="10"/>
  <c r="I31" i="10" s="1"/>
  <c r="F31" i="10"/>
  <c r="G31" i="10" s="1"/>
  <c r="D31" i="10"/>
  <c r="H30" i="10"/>
  <c r="I30" i="10" s="1"/>
  <c r="F30" i="10"/>
  <c r="G30" i="10" s="1"/>
  <c r="D30" i="10"/>
  <c r="H29" i="10"/>
  <c r="I29" i="10" s="1"/>
  <c r="F29" i="10"/>
  <c r="G29" i="10" s="1"/>
  <c r="D29" i="10"/>
  <c r="H28" i="10"/>
  <c r="I28" i="10" s="1"/>
  <c r="F28" i="10"/>
  <c r="G28" i="10" s="1"/>
  <c r="D28" i="10"/>
  <c r="H27" i="10"/>
  <c r="I27" i="10" s="1"/>
  <c r="F27" i="10"/>
  <c r="G27" i="10" s="1"/>
  <c r="D27" i="10"/>
  <c r="H26" i="10"/>
  <c r="I26" i="10" s="1"/>
  <c r="F26" i="10"/>
  <c r="G26" i="10" s="1"/>
  <c r="D26" i="10"/>
  <c r="H25" i="10"/>
  <c r="I25" i="10" s="1"/>
  <c r="F25" i="10"/>
  <c r="G25" i="10" s="1"/>
  <c r="D25" i="10"/>
  <c r="H24" i="10"/>
  <c r="I24" i="10" s="1"/>
  <c r="F24" i="10"/>
  <c r="G24" i="10" s="1"/>
  <c r="D24" i="10"/>
  <c r="H23" i="10"/>
  <c r="I23" i="10" s="1"/>
  <c r="F23" i="10"/>
  <c r="G23" i="10" s="1"/>
  <c r="D23" i="10"/>
  <c r="H22" i="10"/>
  <c r="I22" i="10" s="1"/>
  <c r="F22" i="10"/>
  <c r="G22" i="10" s="1"/>
  <c r="D22" i="10"/>
  <c r="H21" i="10"/>
  <c r="I21" i="10" s="1"/>
  <c r="F21" i="10"/>
  <c r="G21" i="10" s="1"/>
  <c r="D21" i="10"/>
  <c r="H20" i="10"/>
  <c r="I20" i="10" s="1"/>
  <c r="F20" i="10"/>
  <c r="G20" i="10" s="1"/>
  <c r="D20" i="10"/>
  <c r="H19" i="10"/>
  <c r="I19" i="10" s="1"/>
  <c r="F19" i="10"/>
  <c r="G19" i="10" s="1"/>
  <c r="D19" i="10"/>
  <c r="H18" i="10"/>
  <c r="I18" i="10" s="1"/>
  <c r="F18" i="10"/>
  <c r="G18" i="10" s="1"/>
  <c r="D18" i="10"/>
  <c r="H17" i="10"/>
  <c r="I17" i="10" s="1"/>
  <c r="F17" i="10"/>
  <c r="G17" i="10" s="1"/>
  <c r="D17" i="10"/>
  <c r="H16" i="10"/>
  <c r="I16" i="10" s="1"/>
  <c r="F16" i="10"/>
  <c r="G16" i="10" s="1"/>
  <c r="D16" i="10"/>
  <c r="H15" i="10"/>
  <c r="I15" i="10" s="1"/>
  <c r="F15" i="10"/>
  <c r="G15" i="10" s="1"/>
  <c r="D15" i="10"/>
  <c r="H14" i="10"/>
  <c r="I14" i="10" s="1"/>
  <c r="F14" i="10"/>
  <c r="G14" i="10" s="1"/>
  <c r="D14" i="10"/>
  <c r="K21" i="13" l="1"/>
  <c r="G39" i="10"/>
  <c r="I39" i="10"/>
  <c r="I41" i="10" l="1"/>
  <c r="B40" i="2" s="1"/>
  <c r="B41" i="2"/>
  <c r="B11" i="2"/>
  <c r="C48" i="2" l="1"/>
  <c r="D48" i="2" s="1"/>
  <c r="B1036" i="2"/>
  <c r="B1034" i="2"/>
  <c r="B32" i="2" s="1"/>
  <c r="D32" i="2" s="1"/>
  <c r="B1033" i="2"/>
  <c r="E98" i="2"/>
  <c r="B98" i="2"/>
  <c r="E97" i="2"/>
  <c r="C97" i="2"/>
  <c r="E96" i="2"/>
  <c r="E95" i="2"/>
  <c r="E94" i="2"/>
  <c r="B94" i="2"/>
  <c r="E93" i="2"/>
  <c r="E92" i="2"/>
  <c r="B92" i="2"/>
  <c r="E91" i="2"/>
  <c r="C91" i="2"/>
  <c r="E90" i="2"/>
  <c r="E89" i="2"/>
  <c r="C89" i="2"/>
  <c r="E88" i="2"/>
  <c r="E87" i="2"/>
  <c r="E86" i="2"/>
  <c r="C86" i="2"/>
  <c r="E85" i="2"/>
  <c r="C85" i="2"/>
  <c r="E84" i="2"/>
  <c r="C84" i="2"/>
  <c r="D84" i="2" s="1"/>
  <c r="E83" i="2"/>
  <c r="C83" i="2"/>
  <c r="D83" i="2" s="1"/>
  <c r="E82" i="2"/>
  <c r="C82" i="2"/>
  <c r="E81" i="2"/>
  <c r="E80" i="2"/>
  <c r="C80" i="2"/>
  <c r="E79" i="2"/>
  <c r="C79" i="2"/>
  <c r="E78" i="2"/>
  <c r="C78" i="2"/>
  <c r="E76" i="2"/>
  <c r="C76" i="2"/>
  <c r="E75" i="2"/>
  <c r="E73" i="2"/>
  <c r="C73" i="2"/>
  <c r="E72" i="2"/>
  <c r="C72" i="2"/>
  <c r="E71" i="2"/>
  <c r="B71" i="2"/>
  <c r="E70" i="2"/>
  <c r="B70" i="2"/>
  <c r="C70" i="2" s="1"/>
  <c r="E69" i="2"/>
  <c r="B69" i="2"/>
  <c r="C69" i="2" s="1"/>
  <c r="E68" i="2"/>
  <c r="C68" i="2"/>
  <c r="E67" i="2"/>
  <c r="B67" i="2"/>
  <c r="E65" i="2"/>
  <c r="C65" i="2"/>
  <c r="D65" i="2" s="1"/>
  <c r="E64" i="2"/>
  <c r="C64" i="2"/>
  <c r="E63" i="2"/>
  <c r="B63" i="2"/>
  <c r="C63" i="2" s="1"/>
  <c r="E62" i="2"/>
  <c r="C62" i="2"/>
  <c r="C61" i="2"/>
  <c r="E59" i="2"/>
  <c r="C59" i="2"/>
  <c r="C58" i="2"/>
  <c r="E57" i="2"/>
  <c r="B57" i="2"/>
  <c r="E55" i="2"/>
  <c r="C55" i="2"/>
  <c r="E54" i="2"/>
  <c r="C54" i="2"/>
  <c r="D54" i="2" s="1"/>
  <c r="E53" i="2"/>
  <c r="C53" i="2"/>
  <c r="D53" i="2" s="1"/>
  <c r="E52" i="2"/>
  <c r="C52" i="2"/>
  <c r="E51" i="2"/>
  <c r="C51" i="2"/>
  <c r="D51" i="2" s="1"/>
  <c r="E50" i="2"/>
  <c r="C50" i="2"/>
  <c r="D50" i="2" s="1"/>
  <c r="E49" i="2"/>
  <c r="B49" i="2"/>
  <c r="C49" i="2" s="1"/>
  <c r="E48" i="2"/>
  <c r="E47" i="2"/>
  <c r="E45" i="2"/>
  <c r="B45" i="2"/>
  <c r="C45" i="2" s="1"/>
  <c r="E44" i="2"/>
  <c r="B44" i="2"/>
  <c r="E43" i="2"/>
  <c r="E42" i="2"/>
  <c r="E41" i="2"/>
  <c r="C41" i="2"/>
  <c r="D41" i="2" s="1"/>
  <c r="E40" i="2"/>
  <c r="C40" i="2"/>
  <c r="D40" i="2" s="1"/>
  <c r="E37" i="2"/>
  <c r="E36" i="2"/>
  <c r="C36" i="2"/>
  <c r="E35" i="2"/>
  <c r="C34" i="2"/>
  <c r="C33" i="2"/>
  <c r="E31" i="2"/>
  <c r="C31" i="2"/>
  <c r="E30" i="2"/>
  <c r="C30" i="2"/>
  <c r="D30" i="2" s="1"/>
  <c r="E29" i="2"/>
  <c r="C29" i="2"/>
  <c r="E28" i="2"/>
  <c r="C27" i="2"/>
  <c r="E26" i="2"/>
  <c r="C26" i="2"/>
  <c r="D26" i="2" s="1"/>
  <c r="E25" i="2"/>
  <c r="C25" i="2"/>
  <c r="E24" i="2"/>
  <c r="E22" i="2"/>
  <c r="B22" i="2"/>
  <c r="C22" i="2" s="1"/>
  <c r="E21" i="2"/>
  <c r="B21" i="2"/>
  <c r="C21" i="2" s="1"/>
  <c r="E20" i="2"/>
  <c r="E19" i="2"/>
  <c r="E17" i="2"/>
  <c r="E16" i="2"/>
  <c r="E15" i="2"/>
  <c r="E14" i="2"/>
  <c r="E13" i="2"/>
  <c r="E12" i="2"/>
  <c r="C12" i="2"/>
  <c r="E11" i="2"/>
  <c r="C11" i="2"/>
  <c r="D11" i="2" s="1"/>
  <c r="E10" i="2"/>
  <c r="C10" i="2"/>
  <c r="E9" i="2"/>
  <c r="E8" i="2"/>
  <c r="B8" i="2"/>
  <c r="B23" i="2" s="1"/>
  <c r="E7" i="2"/>
  <c r="C6" i="2"/>
  <c r="G24" i="3"/>
  <c r="H24" i="3" s="1"/>
  <c r="E24" i="3"/>
  <c r="D24" i="3"/>
  <c r="G23" i="3"/>
  <c r="H23" i="3" s="1"/>
  <c r="E23" i="3"/>
  <c r="D23" i="3"/>
  <c r="G22" i="3"/>
  <c r="H22" i="3" s="1"/>
  <c r="E22" i="3"/>
  <c r="D22" i="3"/>
  <c r="G21" i="3"/>
  <c r="H21" i="3" s="1"/>
  <c r="E21" i="3"/>
  <c r="D21" i="3"/>
  <c r="G20" i="3"/>
  <c r="H20" i="3" s="1"/>
  <c r="E20" i="3"/>
  <c r="D20" i="3"/>
  <c r="G19" i="3"/>
  <c r="H19" i="3" s="1"/>
  <c r="E19" i="3"/>
  <c r="D19" i="3"/>
  <c r="G18" i="3"/>
  <c r="H18" i="3" s="1"/>
  <c r="E18" i="3"/>
  <c r="D18" i="3"/>
  <c r="G17" i="3"/>
  <c r="H17" i="3" s="1"/>
  <c r="E17" i="3"/>
  <c r="D17" i="3"/>
  <c r="G16" i="3"/>
  <c r="H16" i="3" s="1"/>
  <c r="E16" i="3"/>
  <c r="D16" i="3"/>
  <c r="G15" i="3"/>
  <c r="H15" i="3"/>
  <c r="E15" i="3"/>
  <c r="D15" i="3"/>
  <c r="G14" i="3"/>
  <c r="H14" i="3" s="1"/>
  <c r="E14" i="3"/>
  <c r="D14" i="3"/>
  <c r="H13" i="3"/>
  <c r="E13" i="3"/>
  <c r="D13" i="3"/>
  <c r="G12" i="3"/>
  <c r="H12" i="3" s="1"/>
  <c r="E12" i="3"/>
  <c r="D12" i="3"/>
  <c r="G11" i="3"/>
  <c r="H11" i="3" s="1"/>
  <c r="E11" i="3"/>
  <c r="D11" i="3"/>
  <c r="G24" i="4"/>
  <c r="H24" i="4" s="1"/>
  <c r="E24" i="4"/>
  <c r="G23" i="4"/>
  <c r="H23" i="4" s="1"/>
  <c r="E23" i="4"/>
  <c r="G22" i="4"/>
  <c r="H22" i="4" s="1"/>
  <c r="E22" i="4"/>
  <c r="G21" i="4"/>
  <c r="H21" i="4" s="1"/>
  <c r="E21" i="4"/>
  <c r="G20" i="4"/>
  <c r="H20" i="4" s="1"/>
  <c r="E20" i="4"/>
  <c r="G19" i="4"/>
  <c r="H19" i="4" s="1"/>
  <c r="E19" i="4"/>
  <c r="G18" i="4"/>
  <c r="H18" i="4" s="1"/>
  <c r="E18" i="4"/>
  <c r="G17" i="4"/>
  <c r="H17" i="4" s="1"/>
  <c r="E17" i="4"/>
  <c r="G16" i="4"/>
  <c r="H16" i="4" s="1"/>
  <c r="E16" i="4"/>
  <c r="G15" i="4"/>
  <c r="H15" i="4" s="1"/>
  <c r="E15" i="4"/>
  <c r="G14" i="4"/>
  <c r="H14" i="4" s="1"/>
  <c r="E14" i="4"/>
  <c r="G13" i="4"/>
  <c r="H13" i="4" s="1"/>
  <c r="E13" i="4"/>
  <c r="G12" i="4"/>
  <c r="H12" i="4" s="1"/>
  <c r="E12" i="4"/>
  <c r="G11" i="4"/>
  <c r="H11" i="4" s="1"/>
  <c r="E11" i="4"/>
  <c r="F164" i="5"/>
  <c r="G164" i="5" s="1"/>
  <c r="F163" i="5"/>
  <c r="G163" i="5" s="1"/>
  <c r="F162" i="5"/>
  <c r="G162" i="5" s="1"/>
  <c r="F161" i="5"/>
  <c r="G161" i="5" s="1"/>
  <c r="F160" i="5"/>
  <c r="G160" i="5" s="1"/>
  <c r="F159" i="5"/>
  <c r="G159" i="5" s="1"/>
  <c r="F158" i="5"/>
  <c r="G158" i="5" s="1"/>
  <c r="F157" i="5"/>
  <c r="G157" i="5" s="1"/>
  <c r="F156" i="5"/>
  <c r="G156" i="5" s="1"/>
  <c r="F155" i="5"/>
  <c r="G155" i="5" s="1"/>
  <c r="F154" i="5"/>
  <c r="G154" i="5" s="1"/>
  <c r="F144" i="5"/>
  <c r="G144" i="5" s="1"/>
  <c r="G146" i="5" s="1"/>
  <c r="F136" i="5"/>
  <c r="G136" i="5" s="1"/>
  <c r="F135" i="5"/>
  <c r="G135" i="5" s="1"/>
  <c r="F134" i="5"/>
  <c r="G134" i="5" s="1"/>
  <c r="F133" i="5"/>
  <c r="G133" i="5" s="1"/>
  <c r="F132" i="5"/>
  <c r="G132" i="5" s="1"/>
  <c r="F131" i="5"/>
  <c r="G131" i="5" s="1"/>
  <c r="F130" i="5"/>
  <c r="G130" i="5" s="1"/>
  <c r="F129" i="5"/>
  <c r="G129" i="5" s="1"/>
  <c r="F128" i="5"/>
  <c r="G128" i="5" s="1"/>
  <c r="F127" i="5"/>
  <c r="G127" i="5" s="1"/>
  <c r="F126" i="5"/>
  <c r="G126" i="5" s="1"/>
  <c r="F118" i="5"/>
  <c r="G118" i="5" s="1"/>
  <c r="F117" i="5"/>
  <c r="G117" i="5" s="1"/>
  <c r="F116" i="5"/>
  <c r="G116" i="5" s="1"/>
  <c r="F115" i="5"/>
  <c r="G115" i="5" s="1"/>
  <c r="F114" i="5"/>
  <c r="G114" i="5" s="1"/>
  <c r="F113" i="5"/>
  <c r="G113" i="5" s="1"/>
  <c r="F112" i="5"/>
  <c r="G112" i="5" s="1"/>
  <c r="F111" i="5"/>
  <c r="G111" i="5" s="1"/>
  <c r="F110" i="5"/>
  <c r="G110" i="5" s="1"/>
  <c r="F109" i="5"/>
  <c r="G109" i="5" s="1"/>
  <c r="F108" i="5"/>
  <c r="G108" i="5" s="1"/>
  <c r="F100" i="5"/>
  <c r="G100" i="5" s="1"/>
  <c r="F99" i="5"/>
  <c r="G99" i="5" s="1"/>
  <c r="F98" i="5"/>
  <c r="G98" i="5" s="1"/>
  <c r="F97" i="5"/>
  <c r="G97" i="5" s="1"/>
  <c r="F96" i="5"/>
  <c r="G96" i="5" s="1"/>
  <c r="F95" i="5"/>
  <c r="G95" i="5" s="1"/>
  <c r="F94" i="5"/>
  <c r="G94" i="5" s="1"/>
  <c r="F93" i="5"/>
  <c r="G93" i="5" s="1"/>
  <c r="F92" i="5"/>
  <c r="G92" i="5" s="1"/>
  <c r="F91" i="5"/>
  <c r="G91" i="5" s="1"/>
  <c r="F90" i="5"/>
  <c r="G90" i="5" s="1"/>
  <c r="G102" i="5" s="1"/>
  <c r="F84" i="5"/>
  <c r="G84" i="5" s="1"/>
  <c r="F83" i="5"/>
  <c r="G83" i="5" s="1"/>
  <c r="F82" i="5"/>
  <c r="G82" i="5" s="1"/>
  <c r="F81" i="5"/>
  <c r="G81" i="5" s="1"/>
  <c r="F80" i="5"/>
  <c r="G80" i="5" s="1"/>
  <c r="F79" i="5"/>
  <c r="G79" i="5" s="1"/>
  <c r="F78" i="5"/>
  <c r="G78" i="5" s="1"/>
  <c r="F77" i="5"/>
  <c r="G77" i="5" s="1"/>
  <c r="F76" i="5"/>
  <c r="G76" i="5" s="1"/>
  <c r="F75" i="5"/>
  <c r="G75" i="5" s="1"/>
  <c r="F74" i="5"/>
  <c r="G74" i="5" s="1"/>
  <c r="F64" i="5"/>
  <c r="G64" i="5" s="1"/>
  <c r="F63" i="5"/>
  <c r="G63" i="5" s="1"/>
  <c r="F62" i="5"/>
  <c r="G62" i="5" s="1"/>
  <c r="F61" i="5"/>
  <c r="G61" i="5" s="1"/>
  <c r="F60" i="5"/>
  <c r="G60" i="5" s="1"/>
  <c r="F59" i="5"/>
  <c r="G59" i="5" s="1"/>
  <c r="F58" i="5"/>
  <c r="G58" i="5" s="1"/>
  <c r="F57" i="5"/>
  <c r="G57" i="5" s="1"/>
  <c r="F56" i="5"/>
  <c r="G56" i="5" s="1"/>
  <c r="F55" i="5"/>
  <c r="G55" i="5" s="1"/>
  <c r="F54" i="5"/>
  <c r="G54" i="5" s="1"/>
  <c r="F53" i="5"/>
  <c r="G53" i="5" s="1"/>
  <c r="F52" i="5"/>
  <c r="G52" i="5" s="1"/>
  <c r="F51" i="5"/>
  <c r="G51" i="5" s="1"/>
  <c r="F50" i="5"/>
  <c r="G50" i="5" s="1"/>
  <c r="F49" i="5"/>
  <c r="G49" i="5" s="1"/>
  <c r="F48" i="5"/>
  <c r="G48" i="5" s="1"/>
  <c r="F47" i="5"/>
  <c r="G47" i="5" s="1"/>
  <c r="F46" i="5"/>
  <c r="G46" i="5" s="1"/>
  <c r="F45" i="5"/>
  <c r="G45" i="5" s="1"/>
  <c r="F44" i="5"/>
  <c r="G44" i="5" s="1"/>
  <c r="F43" i="5"/>
  <c r="G43" i="5" s="1"/>
  <c r="F42" i="5"/>
  <c r="G42" i="5" s="1"/>
  <c r="F41" i="5"/>
  <c r="G41" i="5" s="1"/>
  <c r="F40" i="5"/>
  <c r="G40" i="5" s="1"/>
  <c r="F39" i="5"/>
  <c r="G39" i="5" s="1"/>
  <c r="F38" i="5"/>
  <c r="G38" i="5" s="1"/>
  <c r="F37" i="5"/>
  <c r="G37" i="5" s="1"/>
  <c r="F36" i="5"/>
  <c r="G36" i="5" s="1"/>
  <c r="F35" i="5"/>
  <c r="G35" i="5" s="1"/>
  <c r="F34" i="5"/>
  <c r="G34" i="5" s="1"/>
  <c r="F33" i="5"/>
  <c r="G33" i="5" s="1"/>
  <c r="F32" i="5"/>
  <c r="G32" i="5" s="1"/>
  <c r="F31" i="5"/>
  <c r="G31" i="5" s="1"/>
  <c r="F30" i="5"/>
  <c r="G30" i="5" s="1"/>
  <c r="F29" i="5"/>
  <c r="G29" i="5" s="1"/>
  <c r="F28" i="5"/>
  <c r="G28" i="5" s="1"/>
  <c r="F27" i="5"/>
  <c r="G27" i="5" s="1"/>
  <c r="F26" i="5"/>
  <c r="G26" i="5" s="1"/>
  <c r="F25" i="5"/>
  <c r="G25" i="5" s="1"/>
  <c r="F24" i="5"/>
  <c r="G24" i="5" s="1"/>
  <c r="F23" i="5"/>
  <c r="G23" i="5" s="1"/>
  <c r="F22" i="5"/>
  <c r="G22" i="5" s="1"/>
  <c r="F21" i="5"/>
  <c r="G21" i="5" s="1"/>
  <c r="F20" i="5"/>
  <c r="G20" i="5" s="1"/>
  <c r="F19" i="5"/>
  <c r="G19" i="5" s="1"/>
  <c r="F18" i="5"/>
  <c r="G18" i="5" s="1"/>
  <c r="F17" i="5"/>
  <c r="G17" i="5" s="1"/>
  <c r="F16" i="5"/>
  <c r="G16" i="5" s="1"/>
  <c r="F15" i="5"/>
  <c r="G15" i="5" s="1"/>
  <c r="F14" i="5"/>
  <c r="G14" i="5" s="1"/>
  <c r="I43" i="8"/>
  <c r="I33" i="8"/>
  <c r="I32" i="8"/>
  <c r="I31" i="8"/>
  <c r="I27" i="8"/>
  <c r="I26" i="8"/>
  <c r="I25" i="8"/>
  <c r="I24" i="8"/>
  <c r="I23" i="8"/>
  <c r="I22" i="8"/>
  <c r="I21" i="8"/>
  <c r="I20" i="8"/>
  <c r="I19" i="8"/>
  <c r="I18" i="8"/>
  <c r="I17" i="8"/>
  <c r="I16" i="8"/>
  <c r="I15" i="8"/>
  <c r="E36" i="9"/>
  <c r="G36" i="9" s="1"/>
  <c r="D36" i="9"/>
  <c r="E35" i="9"/>
  <c r="G35" i="9" s="1"/>
  <c r="D35" i="9"/>
  <c r="E34" i="9"/>
  <c r="G34" i="9" s="1"/>
  <c r="D34" i="9"/>
  <c r="E33" i="9"/>
  <c r="G33" i="9" s="1"/>
  <c r="D33" i="9"/>
  <c r="E32" i="9"/>
  <c r="G32" i="9" s="1"/>
  <c r="D32" i="9"/>
  <c r="E31" i="9"/>
  <c r="G31" i="9" s="1"/>
  <c r="D31" i="9"/>
  <c r="E30" i="9"/>
  <c r="G30" i="9" s="1"/>
  <c r="D30" i="9"/>
  <c r="E29" i="9"/>
  <c r="G29" i="9" s="1"/>
  <c r="D29" i="9"/>
  <c r="E28" i="9"/>
  <c r="G28" i="9" s="1"/>
  <c r="D28" i="9"/>
  <c r="E27" i="9"/>
  <c r="G27" i="9" s="1"/>
  <c r="D27" i="9"/>
  <c r="E26" i="9"/>
  <c r="G26" i="9" s="1"/>
  <c r="D26" i="9"/>
  <c r="E25" i="9"/>
  <c r="G25" i="9" s="1"/>
  <c r="D25" i="9"/>
  <c r="E24" i="9"/>
  <c r="G24" i="9" s="1"/>
  <c r="D24" i="9"/>
  <c r="E23" i="9"/>
  <c r="G23" i="9" s="1"/>
  <c r="D23" i="9"/>
  <c r="E22" i="9"/>
  <c r="G22" i="9" s="1"/>
  <c r="D22" i="9"/>
  <c r="E21" i="9"/>
  <c r="G21" i="9" s="1"/>
  <c r="D21" i="9"/>
  <c r="E20" i="9"/>
  <c r="G20" i="9" s="1"/>
  <c r="D20" i="9"/>
  <c r="E19" i="9"/>
  <c r="G19" i="9" s="1"/>
  <c r="D19" i="9"/>
  <c r="E18" i="9"/>
  <c r="G18" i="9" s="1"/>
  <c r="D18" i="9"/>
  <c r="E17" i="9"/>
  <c r="G17" i="9" s="1"/>
  <c r="D17" i="9"/>
  <c r="E16" i="9"/>
  <c r="G16" i="9" s="1"/>
  <c r="D16" i="9"/>
  <c r="E15" i="9"/>
  <c r="G15" i="9" s="1"/>
  <c r="D15" i="9"/>
  <c r="E14" i="9"/>
  <c r="G14" i="9" s="1"/>
  <c r="D14" i="9"/>
  <c r="K84" i="11"/>
  <c r="G76" i="11"/>
  <c r="H76" i="11" s="1"/>
  <c r="G75" i="11"/>
  <c r="H75" i="11" s="1"/>
  <c r="G74" i="11"/>
  <c r="H74" i="11" s="1"/>
  <c r="G73" i="11"/>
  <c r="H73" i="11" s="1"/>
  <c r="G72" i="11"/>
  <c r="H72" i="11" s="1"/>
  <c r="G71" i="11"/>
  <c r="H71" i="11" s="1"/>
  <c r="G70" i="11"/>
  <c r="H70" i="11" s="1"/>
  <c r="G69" i="11"/>
  <c r="H69" i="11" s="1"/>
  <c r="G68" i="11"/>
  <c r="H68" i="11" s="1"/>
  <c r="G67" i="11"/>
  <c r="H67" i="11" s="1"/>
  <c r="J66" i="11"/>
  <c r="H62" i="11"/>
  <c r="G60" i="11"/>
  <c r="I60" i="11" s="1"/>
  <c r="J60" i="11" s="1"/>
  <c r="G59" i="11"/>
  <c r="I59" i="11" s="1"/>
  <c r="J59" i="11" s="1"/>
  <c r="G58" i="11"/>
  <c r="I58" i="11" s="1"/>
  <c r="J58" i="11" s="1"/>
  <c r="G57" i="11"/>
  <c r="I57" i="11" s="1"/>
  <c r="J57" i="11" s="1"/>
  <c r="G56" i="11"/>
  <c r="I56" i="11" s="1"/>
  <c r="J56" i="11" s="1"/>
  <c r="G55" i="11"/>
  <c r="I55" i="11" s="1"/>
  <c r="J55" i="11" s="1"/>
  <c r="G54" i="11"/>
  <c r="I54" i="11" s="1"/>
  <c r="J54" i="11" s="1"/>
  <c r="G53" i="11"/>
  <c r="I53" i="11" s="1"/>
  <c r="J53" i="11" s="1"/>
  <c r="J52" i="11"/>
  <c r="G47" i="11"/>
  <c r="H47" i="11" s="1"/>
  <c r="G46" i="11"/>
  <c r="H46" i="11" s="1"/>
  <c r="G45" i="11"/>
  <c r="H45" i="11" s="1"/>
  <c r="G44" i="11"/>
  <c r="H44" i="11" s="1"/>
  <c r="G43" i="11"/>
  <c r="H43" i="11" s="1"/>
  <c r="G42" i="11"/>
  <c r="H42" i="11" s="1"/>
  <c r="G41" i="11"/>
  <c r="H41" i="11" s="1"/>
  <c r="G40" i="11"/>
  <c r="H40" i="11" s="1"/>
  <c r="G39" i="11"/>
  <c r="H39" i="11" s="1"/>
  <c r="G38" i="11"/>
  <c r="H38" i="11" s="1"/>
  <c r="G37" i="11"/>
  <c r="H37" i="11" s="1"/>
  <c r="G36" i="11"/>
  <c r="H36" i="11" s="1"/>
  <c r="G35" i="11"/>
  <c r="H35" i="11" s="1"/>
  <c r="G34" i="11"/>
  <c r="H34" i="11" s="1"/>
  <c r="G33" i="11"/>
  <c r="H33" i="11" s="1"/>
  <c r="G32" i="11"/>
  <c r="H32" i="11" s="1"/>
  <c r="G31" i="11"/>
  <c r="H31" i="11" s="1"/>
  <c r="G30" i="11"/>
  <c r="H30" i="11" s="1"/>
  <c r="G29" i="11"/>
  <c r="H29" i="11" s="1"/>
  <c r="G28" i="11"/>
  <c r="H28" i="11" s="1"/>
  <c r="G27" i="11"/>
  <c r="H27" i="11" s="1"/>
  <c r="G26" i="11"/>
  <c r="H26" i="11" s="1"/>
  <c r="G25" i="11"/>
  <c r="G24" i="11"/>
  <c r="H24" i="11" s="1"/>
  <c r="G23" i="11"/>
  <c r="H23" i="11" s="1"/>
  <c r="G22" i="11"/>
  <c r="H22" i="11" s="1"/>
  <c r="G21" i="11"/>
  <c r="G20" i="11"/>
  <c r="H20" i="11" s="1"/>
  <c r="G19" i="11"/>
  <c r="H19" i="11" s="1"/>
  <c r="G18" i="11"/>
  <c r="H18" i="11" s="1"/>
  <c r="G17" i="11"/>
  <c r="G16" i="11"/>
  <c r="H16" i="11" s="1"/>
  <c r="G15" i="11"/>
  <c r="H15" i="11" s="1"/>
  <c r="G14" i="11"/>
  <c r="H14" i="11" s="1"/>
  <c r="G13" i="11"/>
  <c r="H13" i="11" s="1"/>
  <c r="C71" i="2" l="1"/>
  <c r="D71" i="2" s="1"/>
  <c r="C8" i="2"/>
  <c r="D8" i="2" s="1"/>
  <c r="H26" i="4"/>
  <c r="B35" i="2" s="1"/>
  <c r="C35" i="2" s="1"/>
  <c r="B66" i="2"/>
  <c r="I35" i="8"/>
  <c r="I39" i="8" s="1"/>
  <c r="B47" i="2" s="1"/>
  <c r="C47" i="2" s="1"/>
  <c r="I15" i="11"/>
  <c r="J15" i="11" s="1"/>
  <c r="K15" i="11" s="1"/>
  <c r="H17" i="11"/>
  <c r="I17" i="11" s="1"/>
  <c r="J17" i="11" s="1"/>
  <c r="K17" i="11" s="1"/>
  <c r="I19" i="11"/>
  <c r="H21" i="11"/>
  <c r="I21" i="11" s="1"/>
  <c r="J21" i="11" s="1"/>
  <c r="K21" i="11" s="1"/>
  <c r="I23" i="11"/>
  <c r="J23" i="11" s="1"/>
  <c r="K23" i="11" s="1"/>
  <c r="H25" i="11"/>
  <c r="I25" i="11" s="1"/>
  <c r="J25" i="11" s="1"/>
  <c r="K25" i="11" s="1"/>
  <c r="I27" i="11"/>
  <c r="J27" i="11" s="1"/>
  <c r="K27" i="11" s="1"/>
  <c r="J62" i="11"/>
  <c r="H79" i="11"/>
  <c r="G120" i="5"/>
  <c r="G66" i="5"/>
  <c r="G138" i="5"/>
  <c r="C67" i="2"/>
  <c r="B74" i="2"/>
  <c r="D79" i="2"/>
  <c r="D82" i="2"/>
  <c r="D86" i="2"/>
  <c r="C87" i="2"/>
  <c r="D87" i="2" s="1"/>
  <c r="C93" i="2"/>
  <c r="D93" i="2" s="1"/>
  <c r="D22" i="2"/>
  <c r="C7" i="2"/>
  <c r="C9" i="2"/>
  <c r="D9" i="2" s="1"/>
  <c r="D10" i="2"/>
  <c r="D12" i="2"/>
  <c r="C24" i="2"/>
  <c r="D27" i="2"/>
  <c r="C28" i="2"/>
  <c r="D28" i="2" s="1"/>
  <c r="D29" i="2"/>
  <c r="C42" i="2"/>
  <c r="C44" i="2"/>
  <c r="D44" i="2" s="1"/>
  <c r="D45" i="2"/>
  <c r="C46" i="2"/>
  <c r="D46" i="2" s="1"/>
  <c r="D49" i="2"/>
  <c r="D55" i="2"/>
  <c r="C75" i="2"/>
  <c r="D76" i="2"/>
  <c r="C77" i="2"/>
  <c r="D77" i="2" s="1"/>
  <c r="D78" i="2"/>
  <c r="D80" i="2"/>
  <c r="D85" i="2"/>
  <c r="C88" i="2"/>
  <c r="D88" i="2" s="1"/>
  <c r="D89" i="2"/>
  <c r="C90" i="2"/>
  <c r="D90" i="2" s="1"/>
  <c r="D91" i="2"/>
  <c r="C92" i="2"/>
  <c r="D92" i="2" s="1"/>
  <c r="C94" i="2"/>
  <c r="D94" i="2" s="1"/>
  <c r="D97" i="2"/>
  <c r="C13" i="2"/>
  <c r="D13" i="2" s="1"/>
  <c r="C14" i="2"/>
  <c r="C15" i="2"/>
  <c r="D15" i="2" s="1"/>
  <c r="C17" i="2"/>
  <c r="D17" i="2" s="1"/>
  <c r="C19" i="2"/>
  <c r="D19" i="2" s="1"/>
  <c r="C20" i="2"/>
  <c r="D20" i="2" s="1"/>
  <c r="D21" i="2"/>
  <c r="D25" i="2"/>
  <c r="D31" i="2"/>
  <c r="C96" i="2"/>
  <c r="D96" i="2" s="1"/>
  <c r="D6" i="2"/>
  <c r="D33" i="2"/>
  <c r="D34" i="2"/>
  <c r="D36" i="2"/>
  <c r="D52" i="2"/>
  <c r="D58" i="2"/>
  <c r="D59" i="2"/>
  <c r="D61" i="2"/>
  <c r="D62" i="2"/>
  <c r="D63" i="2"/>
  <c r="D64" i="2"/>
  <c r="D68" i="2"/>
  <c r="D69" i="2"/>
  <c r="D70" i="2"/>
  <c r="D72" i="2"/>
  <c r="D73" i="2"/>
  <c r="C57" i="2"/>
  <c r="C66" i="2" s="1"/>
  <c r="H26" i="3"/>
  <c r="B43" i="2" s="1"/>
  <c r="C43" i="2" s="1"/>
  <c r="D43" i="2" s="1"/>
  <c r="G166" i="5"/>
  <c r="G39" i="9"/>
  <c r="J19" i="11"/>
  <c r="K19" i="11" s="1"/>
  <c r="I14" i="11"/>
  <c r="I16" i="11"/>
  <c r="I18" i="11"/>
  <c r="I20" i="11"/>
  <c r="I22" i="11"/>
  <c r="I24" i="11"/>
  <c r="I26" i="11"/>
  <c r="I28" i="11"/>
  <c r="G79" i="11"/>
  <c r="G49" i="11"/>
  <c r="I13" i="11"/>
  <c r="I29" i="11"/>
  <c r="I30" i="11"/>
  <c r="I31" i="11"/>
  <c r="I32" i="11"/>
  <c r="I33" i="11"/>
  <c r="I34" i="11"/>
  <c r="I35" i="11"/>
  <c r="I36" i="11"/>
  <c r="I37" i="11"/>
  <c r="I38" i="11"/>
  <c r="I39" i="11"/>
  <c r="I40" i="11"/>
  <c r="I41" i="11"/>
  <c r="I42" i="11"/>
  <c r="I43" i="11"/>
  <c r="I44" i="11"/>
  <c r="I45" i="11"/>
  <c r="I46" i="11"/>
  <c r="I47" i="11"/>
  <c r="K53" i="11"/>
  <c r="K54" i="11"/>
  <c r="K55" i="11"/>
  <c r="K56" i="11"/>
  <c r="K57" i="11"/>
  <c r="K58" i="11"/>
  <c r="K59" i="11"/>
  <c r="K60" i="11"/>
  <c r="G62" i="11"/>
  <c r="I62" i="11"/>
  <c r="I67" i="11"/>
  <c r="I68" i="11"/>
  <c r="I69" i="11"/>
  <c r="I70" i="11"/>
  <c r="I71" i="11"/>
  <c r="I72" i="11"/>
  <c r="I73" i="11"/>
  <c r="I74" i="11"/>
  <c r="I75" i="11"/>
  <c r="I76" i="11"/>
  <c r="C74" i="2" l="1"/>
  <c r="G67" i="5"/>
  <c r="G68" i="5" s="1"/>
  <c r="G170" i="5" s="1"/>
  <c r="H49" i="11"/>
  <c r="H83" i="11" s="1"/>
  <c r="D7" i="2"/>
  <c r="D35" i="2"/>
  <c r="I42" i="8"/>
  <c r="I44" i="8" s="1"/>
  <c r="D67" i="2"/>
  <c r="D74" i="2" s="1"/>
  <c r="D75" i="2"/>
  <c r="D42" i="2"/>
  <c r="C56" i="2"/>
  <c r="D24" i="2"/>
  <c r="D47" i="2"/>
  <c r="B56" i="2"/>
  <c r="C16" i="2"/>
  <c r="C23" i="2" s="1"/>
  <c r="D23" i="2" s="1"/>
  <c r="D57" i="2"/>
  <c r="D66" i="2" s="1"/>
  <c r="D14" i="2"/>
  <c r="J76" i="11"/>
  <c r="K76" i="11" s="1"/>
  <c r="J74" i="11"/>
  <c r="K74" i="11" s="1"/>
  <c r="J72" i="11"/>
  <c r="K72" i="11" s="1"/>
  <c r="J70" i="11"/>
  <c r="K70" i="11" s="1"/>
  <c r="J68" i="11"/>
  <c r="K68" i="11" s="1"/>
  <c r="J47" i="11"/>
  <c r="K47" i="11" s="1"/>
  <c r="J45" i="11"/>
  <c r="K45" i="11" s="1"/>
  <c r="J43" i="11"/>
  <c r="K43" i="11" s="1"/>
  <c r="J41" i="11"/>
  <c r="K41" i="11" s="1"/>
  <c r="J39" i="11"/>
  <c r="K39" i="11" s="1"/>
  <c r="J37" i="11"/>
  <c r="K37" i="11" s="1"/>
  <c r="J35" i="11"/>
  <c r="K35" i="11" s="1"/>
  <c r="J33" i="11"/>
  <c r="K33" i="11" s="1"/>
  <c r="J31" i="11"/>
  <c r="K31" i="11" s="1"/>
  <c r="J29" i="11"/>
  <c r="K29" i="11" s="1"/>
  <c r="J28" i="11"/>
  <c r="K28" i="11" s="1"/>
  <c r="J24" i="11"/>
  <c r="K24" i="11" s="1"/>
  <c r="J20" i="11"/>
  <c r="K20" i="11" s="1"/>
  <c r="J16" i="11"/>
  <c r="K16" i="11" s="1"/>
  <c r="J75" i="11"/>
  <c r="K75" i="11" s="1"/>
  <c r="J73" i="11"/>
  <c r="K73" i="11" s="1"/>
  <c r="J71" i="11"/>
  <c r="K71" i="11" s="1"/>
  <c r="J69" i="11"/>
  <c r="K69" i="11" s="1"/>
  <c r="J67" i="11"/>
  <c r="I79" i="11"/>
  <c r="K67" i="11"/>
  <c r="K62" i="11"/>
  <c r="J46" i="11"/>
  <c r="K46" i="11" s="1"/>
  <c r="J44" i="11"/>
  <c r="K44" i="11" s="1"/>
  <c r="J42" i="11"/>
  <c r="K42" i="11" s="1"/>
  <c r="J40" i="11"/>
  <c r="K40" i="11" s="1"/>
  <c r="J38" i="11"/>
  <c r="K38" i="11" s="1"/>
  <c r="J36" i="11"/>
  <c r="K36" i="11" s="1"/>
  <c r="J34" i="11"/>
  <c r="K34" i="11" s="1"/>
  <c r="J32" i="11"/>
  <c r="K32" i="11" s="1"/>
  <c r="J30" i="11"/>
  <c r="K30" i="11" s="1"/>
  <c r="I49" i="11"/>
  <c r="J13" i="11"/>
  <c r="K13" i="11" s="1"/>
  <c r="G83" i="11"/>
  <c r="J26" i="11"/>
  <c r="K26" i="11" s="1"/>
  <c r="J22" i="11"/>
  <c r="K22" i="11" s="1"/>
  <c r="J18" i="11"/>
  <c r="K18" i="11" s="1"/>
  <c r="J14" i="11"/>
  <c r="K14" i="11" s="1"/>
  <c r="D16" i="2" l="1"/>
  <c r="D56" i="2"/>
  <c r="I83" i="11"/>
  <c r="K49" i="11"/>
  <c r="J49" i="11"/>
  <c r="K79" i="11"/>
  <c r="K83" i="11" s="1"/>
  <c r="J79" i="11"/>
  <c r="J83" i="11" s="1"/>
  <c r="K85" i="11" l="1"/>
  <c r="B81" i="2"/>
  <c r="C81" i="2" l="1"/>
  <c r="D81" i="2" l="1"/>
  <c r="B99" i="2" l="1"/>
  <c r="C95" i="2"/>
  <c r="D95" i="2" l="1"/>
  <c r="D99" i="2" s="1"/>
  <c r="C99" i="2"/>
  <c r="G32" i="16"/>
  <c r="G33" i="16" l="1"/>
  <c r="G34" i="16" s="1"/>
  <c r="G36" i="16" s="1"/>
  <c r="G59" i="16" s="1"/>
  <c r="B37" i="2" s="1"/>
  <c r="C37" i="2" l="1"/>
  <c r="D37" i="2" s="1"/>
  <c r="D38" i="2" s="1"/>
  <c r="D101" i="2" s="1"/>
  <c r="B38" i="2"/>
  <c r="B101" i="2" s="1"/>
  <c r="B104" i="2" s="1"/>
  <c r="C38" i="2"/>
  <c r="C101" i="2" l="1"/>
  <c r="C106" i="2" s="1"/>
  <c r="B106" i="2"/>
  <c r="K53" i="1" l="1"/>
  <c r="I54" i="1" s="1"/>
  <c r="C104" i="2"/>
  <c r="B105" i="2"/>
  <c r="C105" i="2"/>
  <c r="B108" i="2"/>
</calcChain>
</file>

<file path=xl/comments1.xml><?xml version="1.0" encoding="utf-8"?>
<comments xmlns="http://schemas.openxmlformats.org/spreadsheetml/2006/main">
  <authors>
    <author>Ken</author>
  </authors>
  <commentList>
    <comment ref="F16" authorId="0" shapeId="0">
      <text>
        <r>
          <rPr>
            <b/>
            <sz val="14"/>
            <color indexed="81"/>
            <rFont val="Tahoma"/>
            <family val="2"/>
          </rPr>
          <t xml:space="preserve">COST PER SQUARE FOOT
</t>
        </r>
        <r>
          <rPr>
            <sz val="9"/>
            <color indexed="81"/>
            <rFont val="Tahoma"/>
            <family val="2"/>
          </rPr>
          <t xml:space="preserve">
</t>
        </r>
      </text>
    </comment>
    <comment ref="F25" authorId="0" shapeId="0">
      <text>
        <r>
          <rPr>
            <b/>
            <sz val="14"/>
            <color indexed="81"/>
            <rFont val="Tahoma"/>
            <family val="2"/>
          </rPr>
          <t>COST PER SQUARE FOOT</t>
        </r>
        <r>
          <rPr>
            <sz val="14"/>
            <color indexed="81"/>
            <rFont val="Tahoma"/>
            <family val="2"/>
          </rPr>
          <t xml:space="preserve">
</t>
        </r>
      </text>
    </comment>
    <comment ref="F26" authorId="0" shapeId="0">
      <text>
        <r>
          <rPr>
            <b/>
            <sz val="14"/>
            <color indexed="81"/>
            <rFont val="Tahoma"/>
            <family val="2"/>
          </rPr>
          <t>COST PER SQUARE FOOT</t>
        </r>
        <r>
          <rPr>
            <sz val="9"/>
            <color indexed="81"/>
            <rFont val="Tahoma"/>
            <family val="2"/>
          </rPr>
          <t xml:space="preserve">
</t>
        </r>
      </text>
    </comment>
    <comment ref="F30" authorId="0" shapeId="0">
      <text>
        <r>
          <rPr>
            <b/>
            <sz val="14"/>
            <color indexed="81"/>
            <rFont val="Tahoma"/>
            <family val="2"/>
          </rPr>
          <t>COST PER SQUARE FOOT</t>
        </r>
        <r>
          <rPr>
            <sz val="9"/>
            <color indexed="81"/>
            <rFont val="Tahoma"/>
            <family val="2"/>
          </rPr>
          <t xml:space="preserve">
</t>
        </r>
      </text>
    </comment>
    <comment ref="F33" authorId="0" shapeId="0">
      <text>
        <r>
          <rPr>
            <b/>
            <sz val="14"/>
            <color indexed="81"/>
            <rFont val="Tahoma"/>
            <family val="2"/>
          </rPr>
          <t>Enter Stairs Quote</t>
        </r>
        <r>
          <rPr>
            <sz val="9"/>
            <color indexed="81"/>
            <rFont val="Tahoma"/>
            <family val="2"/>
          </rPr>
          <t xml:space="preserve">
</t>
        </r>
      </text>
    </comment>
    <comment ref="F57" authorId="0" shapeId="0">
      <text>
        <r>
          <rPr>
            <b/>
            <sz val="14"/>
            <color indexed="81"/>
            <rFont val="Tahoma"/>
            <family val="2"/>
          </rPr>
          <t xml:space="preserve">Enter cost per board (labor and material)
</t>
        </r>
        <r>
          <rPr>
            <sz val="9"/>
            <color indexed="81"/>
            <rFont val="Tahoma"/>
            <family val="2"/>
          </rPr>
          <t xml:space="preserve">
</t>
        </r>
      </text>
    </comment>
    <comment ref="F58" authorId="0" shapeId="0">
      <text>
        <r>
          <rPr>
            <b/>
            <sz val="14"/>
            <color indexed="81"/>
            <rFont val="Tahoma"/>
            <family val="2"/>
          </rPr>
          <t xml:space="preserve">Enter trim quote or worksheet results
 </t>
        </r>
        <r>
          <rPr>
            <sz val="9"/>
            <color indexed="81"/>
            <rFont val="Tahoma"/>
            <family val="2"/>
          </rPr>
          <t xml:space="preserve">
</t>
        </r>
      </text>
    </comment>
    <comment ref="F61" authorId="0" shapeId="0">
      <text>
        <r>
          <rPr>
            <b/>
            <sz val="14"/>
            <color indexed="81"/>
            <rFont val="Tahoma"/>
            <family val="2"/>
          </rPr>
          <t>ENTER AREA OF HARDWOOD</t>
        </r>
        <r>
          <rPr>
            <sz val="9"/>
            <color indexed="81"/>
            <rFont val="Tahoma"/>
            <family val="2"/>
          </rPr>
          <t xml:space="preserve">
</t>
        </r>
      </text>
    </comment>
    <comment ref="F62" authorId="0" shapeId="0">
      <text>
        <r>
          <rPr>
            <b/>
            <sz val="14"/>
            <color indexed="81"/>
            <rFont val="Tahoma"/>
            <family val="2"/>
          </rPr>
          <t>Enter cost per square foot for trim labor.</t>
        </r>
        <r>
          <rPr>
            <sz val="9"/>
            <color indexed="81"/>
            <rFont val="Tahoma"/>
            <family val="2"/>
          </rPr>
          <t xml:space="preserve">
</t>
        </r>
      </text>
    </comment>
    <comment ref="F77" authorId="0" shapeId="0">
      <text>
        <r>
          <rPr>
            <b/>
            <sz val="14"/>
            <color indexed="81"/>
            <rFont val="Tahoma"/>
            <family val="2"/>
          </rPr>
          <t xml:space="preserve">Enter cost per square foot of brick area.
</t>
        </r>
        <r>
          <rPr>
            <sz val="9"/>
            <color indexed="81"/>
            <rFont val="Tahoma"/>
            <family val="2"/>
          </rPr>
          <t xml:space="preserve">
</t>
        </r>
      </text>
    </comment>
    <comment ref="G77" authorId="0" shapeId="0">
      <text>
        <r>
          <rPr>
            <b/>
            <sz val="14"/>
            <color indexed="81"/>
            <rFont val="Tahoma"/>
            <family val="2"/>
          </rPr>
          <t>Enter the area of brick wall here.</t>
        </r>
        <r>
          <rPr>
            <sz val="9"/>
            <color indexed="81"/>
            <rFont val="Tahoma"/>
            <family val="2"/>
          </rPr>
          <t xml:space="preserve">
</t>
        </r>
      </text>
    </comment>
    <comment ref="F82" authorId="0" shapeId="0">
      <text>
        <r>
          <rPr>
            <b/>
            <sz val="14"/>
            <color indexed="81"/>
            <rFont val="Tahoma"/>
            <family val="2"/>
          </rPr>
          <t xml:space="preserve">COST PER SQ. FT.
</t>
        </r>
        <r>
          <rPr>
            <sz val="9"/>
            <color indexed="81"/>
            <rFont val="Tahoma"/>
            <family val="2"/>
          </rPr>
          <t xml:space="preserve">
</t>
        </r>
      </text>
    </comment>
    <comment ref="F86" authorId="0" shapeId="0">
      <text>
        <r>
          <rPr>
            <b/>
            <sz val="14"/>
            <color indexed="81"/>
            <rFont val="Tahoma"/>
            <family val="2"/>
          </rPr>
          <t>COST PER SQ. FT</t>
        </r>
        <r>
          <rPr>
            <sz val="9"/>
            <color indexed="81"/>
            <rFont val="Tahoma"/>
            <family val="2"/>
          </rPr>
          <t xml:space="preserve">
</t>
        </r>
      </text>
    </comment>
    <comment ref="G86" authorId="0" shapeId="0">
      <text>
        <r>
          <rPr>
            <b/>
            <sz val="14"/>
            <color indexed="81"/>
            <rFont val="Tahoma"/>
            <family val="2"/>
          </rPr>
          <t>MINIMAL AREA THRESHHOLD</t>
        </r>
        <r>
          <rPr>
            <sz val="9"/>
            <color indexed="81"/>
            <rFont val="Tahoma"/>
            <family val="2"/>
          </rPr>
          <t xml:space="preserve">
</t>
        </r>
      </text>
    </comment>
    <comment ref="F87" authorId="0" shapeId="0">
      <text>
        <r>
          <rPr>
            <b/>
            <sz val="14"/>
            <color indexed="81"/>
            <rFont val="Tahoma"/>
            <family val="2"/>
          </rPr>
          <t>COST PER SQ FT.</t>
        </r>
        <r>
          <rPr>
            <sz val="9"/>
            <color indexed="81"/>
            <rFont val="Tahoma"/>
            <family val="2"/>
          </rPr>
          <t xml:space="preserve">
</t>
        </r>
      </text>
    </comment>
    <comment ref="G87" authorId="0" shapeId="0">
      <text>
        <r>
          <rPr>
            <b/>
            <sz val="14"/>
            <color indexed="81"/>
            <rFont val="Tahoma"/>
            <family val="2"/>
          </rPr>
          <t>MINIMAL AREA THRESHHOLD</t>
        </r>
        <r>
          <rPr>
            <sz val="9"/>
            <color indexed="81"/>
            <rFont val="Tahoma"/>
            <family val="2"/>
          </rPr>
          <t xml:space="preserve">
</t>
        </r>
      </text>
    </comment>
    <comment ref="F95" authorId="0" shapeId="0">
      <text>
        <r>
          <rPr>
            <b/>
            <sz val="12"/>
            <color indexed="81"/>
            <rFont val="Tahoma"/>
            <family val="2"/>
          </rPr>
          <t>Enter the percentage that represents your
 project management costs.</t>
        </r>
        <r>
          <rPr>
            <sz val="9"/>
            <color indexed="81"/>
            <rFont val="Tahoma"/>
            <family val="2"/>
          </rPr>
          <t xml:space="preserve">
</t>
        </r>
      </text>
    </comment>
  </commentList>
</comments>
</file>

<file path=xl/comments2.xml><?xml version="1.0" encoding="utf-8"?>
<comments xmlns="http://schemas.openxmlformats.org/spreadsheetml/2006/main">
  <authors>
    <author>Ken Sunseri</author>
  </authors>
  <commentList>
    <comment ref="C93" authorId="0" shapeId="0">
      <text>
        <r>
          <rPr>
            <b/>
            <sz val="14"/>
            <color indexed="81"/>
            <rFont val="Tahoma"/>
            <family val="2"/>
          </rPr>
          <t>for valley and apron flashing</t>
        </r>
        <r>
          <rPr>
            <sz val="8"/>
            <color indexed="81"/>
            <rFont val="Tahoma"/>
            <family val="2"/>
          </rPr>
          <t xml:space="preserve">
</t>
        </r>
      </text>
    </comment>
  </commentList>
</comments>
</file>

<file path=xl/comments3.xml><?xml version="1.0" encoding="utf-8"?>
<comments xmlns="http://schemas.openxmlformats.org/spreadsheetml/2006/main">
  <authors>
    <author>Ken Sunseri</author>
  </authors>
  <commentList>
    <comment ref="E18" authorId="0" shapeId="0">
      <text>
        <r>
          <rPr>
            <b/>
            <sz val="16"/>
            <color indexed="81"/>
            <rFont val="Tahoma"/>
            <family val="2"/>
          </rPr>
          <t xml:space="preserve">PER FIXTURE
</t>
        </r>
        <r>
          <rPr>
            <sz val="8"/>
            <color indexed="81"/>
            <rFont val="Tahoma"/>
            <family val="2"/>
          </rPr>
          <t xml:space="preserve">
</t>
        </r>
      </text>
    </comment>
    <comment ref="E23" authorId="0" shapeId="0">
      <text>
        <r>
          <rPr>
            <b/>
            <sz val="16"/>
            <color indexed="81"/>
            <rFont val="Tahoma"/>
            <family val="2"/>
          </rPr>
          <t xml:space="preserve">EACH
</t>
        </r>
        <r>
          <rPr>
            <sz val="8"/>
            <color indexed="81"/>
            <rFont val="Tahoma"/>
            <family val="2"/>
          </rPr>
          <t xml:space="preserve">
</t>
        </r>
      </text>
    </comment>
    <comment ref="E24" authorId="0" shapeId="0">
      <text>
        <r>
          <rPr>
            <sz val="16"/>
            <color indexed="81"/>
            <rFont val="Tahoma"/>
            <family val="2"/>
          </rPr>
          <t xml:space="preserve">EACH
</t>
        </r>
      </text>
    </comment>
    <comment ref="I28" authorId="0" shapeId="0">
      <text>
        <r>
          <rPr>
            <sz val="14"/>
            <color indexed="81"/>
            <rFont val="Tahoma"/>
            <family val="2"/>
          </rPr>
          <t xml:space="preserve">ZERO WHEN WELL OR DRAINFIELD </t>
        </r>
      </text>
    </comment>
    <comment ref="I29" authorId="0" shapeId="0">
      <text>
        <r>
          <rPr>
            <b/>
            <sz val="14"/>
            <color indexed="81"/>
            <rFont val="Tahoma"/>
            <family val="2"/>
          </rPr>
          <t xml:space="preserve">ZERO WHEN WELL OR DRAINFIELD </t>
        </r>
        <r>
          <rPr>
            <sz val="8"/>
            <color indexed="81"/>
            <rFont val="Tahoma"/>
            <family val="2"/>
          </rPr>
          <t xml:space="preserve">
</t>
        </r>
      </text>
    </comment>
  </commentList>
</comments>
</file>

<file path=xl/comments4.xml><?xml version="1.0" encoding="utf-8"?>
<comments xmlns="http://schemas.openxmlformats.org/spreadsheetml/2006/main">
  <authors>
    <author>Ken Sunseri</author>
  </authors>
  <commentList>
    <comment ref="C92" authorId="0" shapeId="0">
      <text>
        <r>
          <rPr>
            <b/>
            <sz val="8"/>
            <color indexed="81"/>
            <rFont val="Tahoma"/>
            <family val="2"/>
          </rPr>
          <t>PLF TAKEOFF FOR FIRRING 16" O.C.
RUNS LENGTH OF PORCH W/START &amp; STOP RUNS</t>
        </r>
        <r>
          <rPr>
            <sz val="8"/>
            <color indexed="81"/>
            <rFont val="Tahoma"/>
            <family val="2"/>
          </rPr>
          <t xml:space="preserve">
</t>
        </r>
      </text>
    </comment>
  </commentList>
</comments>
</file>

<file path=xl/sharedStrings.xml><?xml version="1.0" encoding="utf-8"?>
<sst xmlns="http://schemas.openxmlformats.org/spreadsheetml/2006/main" count="5650" uniqueCount="1872">
  <si>
    <t>NOTES</t>
  </si>
  <si>
    <t>TOTAL</t>
  </si>
  <si>
    <t>Deck Cutlist and Pricing</t>
  </si>
  <si>
    <t>CUTLIST: DECK MATERIAL</t>
  </si>
  <si>
    <t>Item No.</t>
  </si>
  <si>
    <t>Item Description</t>
  </si>
  <si>
    <t>Quantity</t>
  </si>
  <si>
    <t>Cost</t>
  </si>
  <si>
    <t>Tax</t>
  </si>
  <si>
    <t>Total</t>
  </si>
  <si>
    <t>Margin %</t>
  </si>
  <si>
    <t>Price to Customer</t>
  </si>
  <si>
    <t>FOOTING TO BE GRAVEL</t>
  </si>
  <si>
    <t>Sackrete 80lb bag</t>
  </si>
  <si>
    <t>FOUNDATION</t>
  </si>
  <si>
    <t>12x12x8 Solid Conc. Block</t>
  </si>
  <si>
    <t>LEDGER</t>
  </si>
  <si>
    <t>2x 4 x 14' Treated</t>
  </si>
  <si>
    <t>POSTS</t>
  </si>
  <si>
    <t>6x 6 x 10' Treated</t>
  </si>
  <si>
    <t>BEAM AND BAND JOSTS</t>
  </si>
  <si>
    <t>2x10 x 14' Treated</t>
  </si>
  <si>
    <t>JOISTS</t>
  </si>
  <si>
    <t>2x 8 x 10' Treated</t>
  </si>
  <si>
    <t>DECKING</t>
  </si>
  <si>
    <t>5/4x 6 x 14' Treated</t>
  </si>
  <si>
    <t>HARDWARE</t>
  </si>
  <si>
    <t>1/2 Hex Nuts  Galv.</t>
  </si>
  <si>
    <t>1/2 x 8 Thru Bolts Galvanized</t>
  </si>
  <si>
    <t>1/2 x 4 Lags Galvanized</t>
  </si>
  <si>
    <t>1/2 Washers Galv.</t>
  </si>
  <si>
    <t>5# 8d Hot Dip Galv Spiral</t>
  </si>
  <si>
    <t>5# 12d Hot Dip Galv Common</t>
  </si>
  <si>
    <t>SELECT</t>
  </si>
  <si>
    <t>RAILING TOP BRACE</t>
  </si>
  <si>
    <t>2x 4 x 10' Treated</t>
  </si>
  <si>
    <t>2x 4 x 12' Treated</t>
  </si>
  <si>
    <t>RAILING TOP</t>
  </si>
  <si>
    <t>RAILING BOTTOM</t>
  </si>
  <si>
    <t>BALUSTERS</t>
  </si>
  <si>
    <t>2x 2 x  8' Treated</t>
  </si>
  <si>
    <t>DECK LABOR</t>
  </si>
  <si>
    <t>Deck &gt;=6' attached  to house, on masonry piers, no rails</t>
  </si>
  <si>
    <t>Deck Railings Salt Treated (PLF)</t>
  </si>
  <si>
    <t xml:space="preserve">Screened Porch Labor (Per Panel) </t>
  </si>
  <si>
    <t>Screened Door Installation Labor</t>
  </si>
  <si>
    <t>6' dog ear privacy fence, PLF</t>
  </si>
  <si>
    <t>Build fence gate</t>
  </si>
  <si>
    <t>CUTLIST: GARAGE STEPS MATERIAL</t>
  </si>
  <si>
    <t>2x10 x 12' Treated</t>
  </si>
  <si>
    <t>2x12 x 12' Treated</t>
  </si>
  <si>
    <t>1x 8 x 14' SPF #2</t>
  </si>
  <si>
    <t>4x 4 x  8' Treated</t>
  </si>
  <si>
    <t>2x 4 x  8' Treated</t>
  </si>
  <si>
    <t>PROJECT TOTALS</t>
  </si>
  <si>
    <t>Margin $</t>
  </si>
  <si>
    <t>BEGIN LISTS</t>
  </si>
  <si>
    <t xml:space="preserve">DECK MATERIALS </t>
  </si>
  <si>
    <t>Items</t>
  </si>
  <si>
    <t>Item Desc</t>
  </si>
  <si>
    <t>Fuel Surcharge</t>
  </si>
  <si>
    <t>1/4x2 x 8'  Treated Frame Strip</t>
  </si>
  <si>
    <t>1x 2 x  8' Clear Fir</t>
  </si>
  <si>
    <t>1x 2 x 12' Clear Fir</t>
  </si>
  <si>
    <t>1x 2 Lattice Strip (LF)</t>
  </si>
  <si>
    <t>1x 8 x 10' SPF #2</t>
  </si>
  <si>
    <t>1x 8 x 12' Treated</t>
  </si>
  <si>
    <t>1x 8 x 16' Treated</t>
  </si>
  <si>
    <t>2x 4 x 16' Treated</t>
  </si>
  <si>
    <t>2x 6 x  8' Treated</t>
  </si>
  <si>
    <t>2x 6 x 10' Treated</t>
  </si>
  <si>
    <t>2x 6 x 12' Treated</t>
  </si>
  <si>
    <t>2x 6 x 14' Treated</t>
  </si>
  <si>
    <t>2x 6 x 16' Treated</t>
  </si>
  <si>
    <t>2x 8 x  8' Treated</t>
  </si>
  <si>
    <t>2x 8 x 12' Treated</t>
  </si>
  <si>
    <t>2x 8 x 14' Treated</t>
  </si>
  <si>
    <t>2x 8 x 16' Treated</t>
  </si>
  <si>
    <t>2x10 x  8' Treated</t>
  </si>
  <si>
    <t>2x10 x 10' Treated</t>
  </si>
  <si>
    <t>2x10 x 16' Treated</t>
  </si>
  <si>
    <t>2x12 x  8' Treated</t>
  </si>
  <si>
    <t>2x12 x 14' Treated</t>
  </si>
  <si>
    <t>2x12 x 16' Treated</t>
  </si>
  <si>
    <t>4x 4 x  4' Treated</t>
  </si>
  <si>
    <t>4x 4 x 10' Treated</t>
  </si>
  <si>
    <t>4x 4 x 12' Treated</t>
  </si>
  <si>
    <t>4x 4 x 14' Treated</t>
  </si>
  <si>
    <t>4x 4 x 16' Treated</t>
  </si>
  <si>
    <t>4x 6 x  4' Treated</t>
  </si>
  <si>
    <t>4x 6 x  8' Treated</t>
  </si>
  <si>
    <t>4x 6 x 10' Treated</t>
  </si>
  <si>
    <t>4x 6 x 12' Treated</t>
  </si>
  <si>
    <t>4x 6 x 14' Treated</t>
  </si>
  <si>
    <t>4x 6 x 16' Treated</t>
  </si>
  <si>
    <t>5/4x 6 x  8' Treated</t>
  </si>
  <si>
    <t>5/4x 6 x 10' Treated</t>
  </si>
  <si>
    <t>5/4x 6 x 12' Treated</t>
  </si>
  <si>
    <t>5/4x 6 x 16' Treated</t>
  </si>
  <si>
    <t>6x 6 x  8' Treated</t>
  </si>
  <si>
    <t>6x 6 x 12' Treated</t>
  </si>
  <si>
    <t>6x 6 x 14' Treated</t>
  </si>
  <si>
    <t>6x 6 x 16' Treated</t>
  </si>
  <si>
    <t>3'0 Screen Door, Wood</t>
  </si>
  <si>
    <t>3'0x6'8, Clear Pine Screened Door</t>
  </si>
  <si>
    <t>Stan Screen Door Hardware Set</t>
  </si>
  <si>
    <t>ROLL: 48 x 100' Fibreglass Screen</t>
  </si>
  <si>
    <t>ROLL: 60 x 100' Fibreglass Screen</t>
  </si>
  <si>
    <t>2 X 8 X 18 PVC</t>
  </si>
  <si>
    <t>2 X 10 X 18 PVC</t>
  </si>
  <si>
    <t>Metal Balusters</t>
  </si>
  <si>
    <t>A35Z All Purpose framing anchor</t>
  </si>
  <si>
    <t>1/2 x 8 Hex Head Bolts Galvanized</t>
  </si>
  <si>
    <t>1/2 x 6 1/2 Thru Bolt Galvanized</t>
  </si>
  <si>
    <t>1/2 x 6 Hex Head Bolts Galvanized</t>
  </si>
  <si>
    <t>1/2 x 12 Carriage BoltGalvanized</t>
  </si>
  <si>
    <t>Block 4x8x16 Solid</t>
  </si>
  <si>
    <t>DECK LABOR VALUES</t>
  </si>
  <si>
    <t>Deck ,&lt;/= to 6' attached  to house, on masonry piers, no rails</t>
  </si>
  <si>
    <t>Deck &gt;=6' attached  to house, on wood piers, no rails, w/footers</t>
  </si>
  <si>
    <t>Deck labor: free standing wood post and beams</t>
  </si>
  <si>
    <t>Skirt board outboard of band joists &lt; than 6' PLF</t>
  </si>
  <si>
    <t>Skirt board outboard of band joists &gt; than 6' PLF</t>
  </si>
  <si>
    <t>Build Landing 4'x4'</t>
  </si>
  <si>
    <t>Composite Band Joist Picture Framing, PSF</t>
  </si>
  <si>
    <t>Hidden Fasterners, PSF</t>
  </si>
  <si>
    <t>Composite Tread Picture Frame, EA</t>
  </si>
  <si>
    <t>Deck Labor (attached to house on wooden piers, with footers)</t>
  </si>
  <si>
    <t>Deck Labor free standing wood posts &amp; beams (PER S.F.)</t>
  </si>
  <si>
    <t>Deck Railings metal balusters (PLF)</t>
  </si>
  <si>
    <t>Deck Railings composite (PLF)</t>
  </si>
  <si>
    <t>Composite Deck Drink Rail, (PSF)</t>
  </si>
  <si>
    <t xml:space="preserve">T&amp;G decking, wood </t>
  </si>
  <si>
    <t>T&amp;G decking, composite</t>
  </si>
  <si>
    <t xml:space="preserve">Screened Porch Labor (Per Panel t. &amp; b. framing req'd.) </t>
  </si>
  <si>
    <t>Ramp Labor (PLF)</t>
  </si>
  <si>
    <t>Install Column(s) on front porch (each)</t>
  </si>
  <si>
    <t>4' treated w/ 4" spaces</t>
  </si>
  <si>
    <t>Trim Labor Estimate</t>
  </si>
  <si>
    <t>DESCRIPTION</t>
  </si>
  <si>
    <t>UNIT</t>
  </si>
  <si>
    <t>COST</t>
  </si>
  <si>
    <t>QUANTITY</t>
  </si>
  <si>
    <t>EXTENDED COST</t>
  </si>
  <si>
    <t>Select</t>
  </si>
  <si>
    <t>Square</t>
  </si>
  <si>
    <t>Lf</t>
  </si>
  <si>
    <t>Ea</t>
  </si>
  <si>
    <t>Dormer (Single)</t>
  </si>
  <si>
    <t>Installation of pre hung doors 2 1/4 window casing and 3 1/4 baseboard</t>
  </si>
  <si>
    <t>TOTAL TRIM ESTIMATE</t>
  </si>
  <si>
    <t xml:space="preserve">   </t>
  </si>
  <si>
    <t>Sq Ft</t>
  </si>
  <si>
    <t>Installation of pre hung doors 3 1/4 window casing and 4 1/4 baseboard</t>
  </si>
  <si>
    <t>Installation of pre hung doors 3 1/4 window casing and 5 1/4 baseboard</t>
  </si>
  <si>
    <t>Installation of pre hung doors 3 1/2 window casing and 5 1/4 baseboard</t>
  </si>
  <si>
    <t>Installation of crown mouldings per member</t>
  </si>
  <si>
    <t>Installation of chair rail per member</t>
  </si>
  <si>
    <t>Installation of picture frames (shadow boxes) per room</t>
  </si>
  <si>
    <t>Trim out ceiling access holes</t>
  </si>
  <si>
    <t>Installation of pull down stairs</t>
  </si>
  <si>
    <t>Build and install access doors</t>
  </si>
  <si>
    <t>Installation of mantles</t>
  </si>
  <si>
    <t>Entertainment shelves above mantles</t>
  </si>
  <si>
    <t>Build and install extension jambs for doors or windows</t>
  </si>
  <si>
    <t>Additional cost for installing solid jamb doors and applying casing per door</t>
  </si>
  <si>
    <t>Installation of pocket doors</t>
  </si>
  <si>
    <t>Installation of columns: Interior or Exterior</t>
  </si>
  <si>
    <t>Installation of wall bar tops</t>
  </si>
  <si>
    <t>Installation of exterior door</t>
  </si>
  <si>
    <t>Installation of standard handrail per foot</t>
  </si>
  <si>
    <t>Installation of handrail parts such as volutes or goosenecks each</t>
  </si>
  <si>
    <t>Installation of over the top rails</t>
  </si>
  <si>
    <t>Installation of grab rail</t>
  </si>
  <si>
    <t>Metal picket installation per foot</t>
  </si>
  <si>
    <t>Wood closet shelving per hour</t>
  </si>
  <si>
    <t>Hourly</t>
  </si>
  <si>
    <t>Hourly rate for miscellaneous woodwork per hour</t>
  </si>
  <si>
    <t>Gas charge for trips over 50 miles</t>
  </si>
  <si>
    <t>PLUMBING ESTIMATE</t>
  </si>
  <si>
    <t>COST/EA</t>
  </si>
  <si>
    <t>QTY</t>
  </si>
  <si>
    <t>PLUMBING FIXTURE</t>
  </si>
  <si>
    <t>1 GAS FIXTURE</t>
  </si>
  <si>
    <t>2 GAS FIXTURES</t>
  </si>
  <si>
    <t>3 OR MORE GAS FIXTURES</t>
  </si>
  <si>
    <t>ICE MAKER</t>
  </si>
  <si>
    <t>WATER HEATER PAN</t>
  </si>
  <si>
    <t>DISHWASHER</t>
  </si>
  <si>
    <t>DISPOSAL</t>
  </si>
  <si>
    <t>FROST FREE HOSE BIB</t>
  </si>
  <si>
    <t>REGULAR HOSE BIB</t>
  </si>
  <si>
    <t>EXTRA SHOWER HEAD</t>
  </si>
  <si>
    <t>POT FILLER</t>
  </si>
  <si>
    <t>BASEMENT/GROUNDWORKS</t>
  </si>
  <si>
    <t>WATER LINE</t>
  </si>
  <si>
    <t>water line LINEAL ft x $3.50 plus tracer plus fuel 25</t>
  </si>
  <si>
    <t>SEWER LINE</t>
  </si>
  <si>
    <t>sewer LINEAL ft x $7.50x plus tracer 28 plus cleanout 104.40 plus fuel 25</t>
  </si>
  <si>
    <t>N/A</t>
  </si>
  <si>
    <t>TOTAL ESTIMATE</t>
  </si>
  <si>
    <t>TOTAL FIXTURES ALLOWANCE</t>
  </si>
  <si>
    <t>TOTAL BUDGET AMOUNT</t>
  </si>
  <si>
    <t>ONGOING PROJECTION CALCULATIONS BELOW</t>
  </si>
  <si>
    <t>LABOR</t>
  </si>
  <si>
    <t>FIXTURES</t>
  </si>
  <si>
    <t>TOTAL ONGOING PROJECTION BUDGET</t>
  </si>
  <si>
    <t>NOTE: NOT FOR REMODELS OR ADDITIONS</t>
  </si>
  <si>
    <t>Weatherwatch Ice Shield</t>
  </si>
  <si>
    <t>Felt Installation Labor</t>
  </si>
  <si>
    <t>Shingle Labor STARTER</t>
  </si>
  <si>
    <t>Shingle Labor Dimensional &gt;7/12 Pitch</t>
  </si>
  <si>
    <t>Ridge Vent</t>
  </si>
  <si>
    <t>Valley Flashing Supply &amp; Install</t>
  </si>
  <si>
    <t>Apron Flashing (Wall) Supply &amp; Install</t>
  </si>
  <si>
    <t>Skylight Labor</t>
  </si>
  <si>
    <t>Pipe Collar</t>
  </si>
  <si>
    <t>Nail Allowance - Dimensionals</t>
  </si>
  <si>
    <t>EA</t>
  </si>
  <si>
    <t>ROOFING LABOR VALUES</t>
  </si>
  <si>
    <t>SQ</t>
  </si>
  <si>
    <t>BNDL</t>
  </si>
  <si>
    <t>Shingle Labor &gt;7/12 Pitch</t>
  </si>
  <si>
    <t>Shingle Labor &gt;10/12 Pitch</t>
  </si>
  <si>
    <t>Shingle Labor Hip roof</t>
  </si>
  <si>
    <t>Dimensional Shingle Labor &gt;10/12 Pitch</t>
  </si>
  <si>
    <t>Dimensional Shingle Labor Hip roof</t>
  </si>
  <si>
    <t>LF</t>
  </si>
  <si>
    <t>Install Ridge Cap on Ridge Vent H&amp;R</t>
  </si>
  <si>
    <t>Wall Vent</t>
  </si>
  <si>
    <t>Shingle Vent</t>
  </si>
  <si>
    <t>Step Flashing Supply &amp; Install</t>
  </si>
  <si>
    <t>Diverter Supply &amp; Install</t>
  </si>
  <si>
    <t>Bay Roofs (Average)</t>
  </si>
  <si>
    <t>Bay Roofs (Large or Brick)</t>
  </si>
  <si>
    <t>Dormer (Twin)</t>
  </si>
  <si>
    <t>Dormer (Extra Large)</t>
  </si>
  <si>
    <t>Rain Diverter - Supplied &amp; Installed</t>
  </si>
  <si>
    <t>Nail Allowance</t>
  </si>
  <si>
    <t>BOX</t>
  </si>
  <si>
    <t>Brick front charge - small porch</t>
  </si>
  <si>
    <t>Brick front charge - full porch</t>
  </si>
  <si>
    <t>15# Felt</t>
  </si>
  <si>
    <t>Starter Shingles</t>
  </si>
  <si>
    <t>Dimensional Shingles</t>
  </si>
  <si>
    <t>Ridge Cap - H&amp;R</t>
  </si>
  <si>
    <t>Trim Coil - Smooth - Black/Brown</t>
  </si>
  <si>
    <t xml:space="preserve">Step Flashing </t>
  </si>
  <si>
    <t>24x36 Skylight  -  Velux FS C04 2005 w/flashing kit</t>
  </si>
  <si>
    <t>Delivery Surcharge</t>
  </si>
  <si>
    <t>ROOFING MATERIAL VALUES</t>
  </si>
  <si>
    <t>ROLL</t>
  </si>
  <si>
    <t>3 Tab Shingles</t>
  </si>
  <si>
    <t>Roll</t>
  </si>
  <si>
    <t>BD</t>
  </si>
  <si>
    <t>24 x 48 Skylight  -  Velux  FS C06 2005 w/ flashing kit</t>
  </si>
  <si>
    <t>Slant Back Black Stationary Vent</t>
  </si>
  <si>
    <t xml:space="preserve"> </t>
  </si>
  <si>
    <t>Sales Description</t>
  </si>
  <si>
    <t>Sales Price</t>
  </si>
  <si>
    <t>Trip Charge- 2 men &amp; a truck, per hour</t>
  </si>
  <si>
    <t>Service Charge- 2 men &amp; a truck, per hour</t>
  </si>
  <si>
    <t>Pendant Lights, each</t>
  </si>
  <si>
    <t>Prewires for Ceiling Lights</t>
  </si>
  <si>
    <t>Surround Sound Prewire, each</t>
  </si>
  <si>
    <t>Sconce Light Prewire &amp; hang</t>
  </si>
  <si>
    <t>Outside Speaker Wire, 20 ft or less, each</t>
  </si>
  <si>
    <t>Drop Wire to Crawl Space for Landscape Lighting</t>
  </si>
  <si>
    <t>Undercabinet Lighting, each</t>
  </si>
  <si>
    <t>Exterior Electrical Outlet</t>
  </si>
  <si>
    <t>Ceiling Fan 8ft., Prewire and Install</t>
  </si>
  <si>
    <t>Ceiling Fan, Hang Only</t>
  </si>
  <si>
    <t>Ceiling Fan with Light Kit</t>
  </si>
  <si>
    <t>Ceiling Fan, Prewire with Canopy Cover</t>
  </si>
  <si>
    <t>Bath Fan Install</t>
  </si>
  <si>
    <t>Post Lamp, Supply and Install</t>
  </si>
  <si>
    <t>Lamp Post Install up to 30ft</t>
  </si>
  <si>
    <t>Lamp Post, Prewire Junction Box and Switch</t>
  </si>
  <si>
    <t>Telephone Jacks, each</t>
  </si>
  <si>
    <t>Cable Outlet with Blank Cover</t>
  </si>
  <si>
    <t>Flood Light on Single Pole Switch, Supply and Install</t>
  </si>
  <si>
    <t>Flood Light with Motion Detector, Supply and Install</t>
  </si>
  <si>
    <t>Microwave, Hang only</t>
  </si>
  <si>
    <t>Microwave, Outlet only, Dedicated Circuit</t>
  </si>
  <si>
    <t>Recessed Light, Supply and Install</t>
  </si>
  <si>
    <t>Jacuzzi Tub Wire</t>
  </si>
  <si>
    <t>Smoke Detector Install</t>
  </si>
  <si>
    <t>Carbon Monoxide Detector</t>
  </si>
  <si>
    <t>Attic Gable Fan, Supply and Install</t>
  </si>
  <si>
    <t>Garage Door Opener Receptacle</t>
  </si>
  <si>
    <t>Ceiling Outlet Install</t>
  </si>
  <si>
    <t>600 Watt Single Pole Dimmer Switch, Supply</t>
  </si>
  <si>
    <t>Floor Box Receptacle, Brass</t>
  </si>
  <si>
    <t>600 Watt 3-way Dimmer, Supply</t>
  </si>
  <si>
    <t>Heat/Fan Combo w/ Switch and Circuit</t>
  </si>
  <si>
    <t>USB Receptacle- Replace Existing</t>
  </si>
  <si>
    <t>Door Chime Kit- Front Door Only</t>
  </si>
  <si>
    <t>Light Outlet</t>
  </si>
  <si>
    <t>Electric Water Heater</t>
  </si>
  <si>
    <t>GFI Receptacle</t>
  </si>
  <si>
    <t>Security Receptacle</t>
  </si>
  <si>
    <t>Septic System Wire, 30ft or less</t>
  </si>
  <si>
    <t>Sump Pump Wire</t>
  </si>
  <si>
    <t>HVAC Electric Heat 10 KW per Zone</t>
  </si>
  <si>
    <t>HVAC Electric Heat 15 KW per Zone</t>
  </si>
  <si>
    <t>HVAC Electric Heat 20 KW per Zone</t>
  </si>
  <si>
    <t>Thermostat Wire, per Zone</t>
  </si>
  <si>
    <t>Outdoor 10 KW Unit</t>
  </si>
  <si>
    <t>USB Receptacle- Dedicated</t>
  </si>
  <si>
    <t>Heat/Lamp Only with Switch</t>
  </si>
  <si>
    <t>4-way Switch</t>
  </si>
  <si>
    <t>Switch Receptacle</t>
  </si>
  <si>
    <t>20 AMP 120 V Dedicated Circuit</t>
  </si>
  <si>
    <t>15 AMP 220 V Dedicated Circuit</t>
  </si>
  <si>
    <t>20 AMP 220 V Dedicated Circuit</t>
  </si>
  <si>
    <t>30 AMP 220 V Dedicated Circuit</t>
  </si>
  <si>
    <t>Double Oven Install</t>
  </si>
  <si>
    <t>Tankless Hot Water Heater Install</t>
  </si>
  <si>
    <t>Service Upgrade from 200 AMP to 400 AMP</t>
  </si>
  <si>
    <t>Seven Recessed Light Standard Package</t>
  </si>
  <si>
    <t>Christmas Lighting Package: up to 10 recepticles and 1 set 3-ways</t>
  </si>
  <si>
    <t>15KW Indoor unit</t>
  </si>
  <si>
    <t>HVAC 3ton or less</t>
  </si>
  <si>
    <t>10kw electric HVAC unit</t>
  </si>
  <si>
    <t>Lights</t>
  </si>
  <si>
    <t>Keyless (with bulb)</t>
  </si>
  <si>
    <t>Recess 4 in Standard can Shower</t>
  </si>
  <si>
    <t>Recess 4 in Standard can</t>
  </si>
  <si>
    <t>Stack switch</t>
  </si>
  <si>
    <t>Single pole switch</t>
  </si>
  <si>
    <t>3-way Switch</t>
  </si>
  <si>
    <t>Weatherproof Switch</t>
  </si>
  <si>
    <t>Fireplace Switch</t>
  </si>
  <si>
    <t>Receptacle- additional</t>
  </si>
  <si>
    <t>Floor Receptacle, non-brass</t>
  </si>
  <si>
    <t>Under Cabinet</t>
  </si>
  <si>
    <t>Island Receptacle</t>
  </si>
  <si>
    <t>Phone- additional</t>
  </si>
  <si>
    <t>Dishwasher</t>
  </si>
  <si>
    <t>Garbage Disposal</t>
  </si>
  <si>
    <t>Cooktop/Range</t>
  </si>
  <si>
    <t>Wall Oven</t>
  </si>
  <si>
    <t>Washer</t>
  </si>
  <si>
    <t>Dryer</t>
  </si>
  <si>
    <t>Irrigation Circuit</t>
  </si>
  <si>
    <t>15amp 120volt dedicated circuit</t>
  </si>
  <si>
    <t>GENERAC GEN. hook up, 20ft or less</t>
  </si>
  <si>
    <t>Portable Genrator Panel &amp; Plug</t>
  </si>
  <si>
    <t>50amp circuit to building, 20ft or less</t>
  </si>
  <si>
    <t>Well, 75ft or less</t>
  </si>
  <si>
    <t>Total Electrical Package</t>
  </si>
  <si>
    <t>Structured Packages</t>
  </si>
  <si>
    <t>Complete Security System Package: Rough in only</t>
  </si>
  <si>
    <t>Complete Security System Package:</t>
  </si>
  <si>
    <t xml:space="preserve">Includes: Rough-In  AND Trim-Out </t>
  </si>
  <si>
    <t>1- Security Enclosure</t>
  </si>
  <si>
    <t>1- 15P Control Panel</t>
  </si>
  <si>
    <t>1- Telephone Line Seizure Module</t>
  </si>
  <si>
    <t>2- Keypads</t>
  </si>
  <si>
    <t>3- Door Contacts</t>
  </si>
  <si>
    <t>1- Motion Detector</t>
  </si>
  <si>
    <t>1- Interior Siren</t>
  </si>
  <si>
    <t>1- Back-up Battery</t>
  </si>
  <si>
    <t xml:space="preserve">All Additional Rough-In Drops </t>
  </si>
  <si>
    <t>Complete Security System Additions:</t>
  </si>
  <si>
    <t xml:space="preserve">Additional Door Contact </t>
  </si>
  <si>
    <t xml:space="preserve">Additional Motion Sensor </t>
  </si>
  <si>
    <t xml:space="preserve">Additional 6150 Keypad </t>
  </si>
  <si>
    <t xml:space="preserve">Additional Smoke Detector </t>
  </si>
  <si>
    <t xml:space="preserve">GE ES240COE Carbon Monoxide Detector </t>
  </si>
  <si>
    <t xml:space="preserve">Glass break Detector </t>
  </si>
  <si>
    <t>Local Central Station Monthly 24 Hour Security Monitoring Available</t>
  </si>
  <si>
    <t xml:space="preserve">Whole House Audio Package </t>
  </si>
  <si>
    <t>Rough-in for surround sound 5.1 (5 speaker drops and sub-woofer)</t>
  </si>
  <si>
    <t>Includes 4 Rooms of Complete Whole House Audio:</t>
  </si>
  <si>
    <t>1 Master Control Unit and Emitter at Audio Source Location ( located in TV niche unless</t>
  </si>
  <si>
    <t>otherwise noted )</t>
  </si>
  <si>
    <t>4 Pairs of 6 ½” In-Ceiling Speakers (total of 8 speakers)</t>
  </si>
  <si>
    <t>4 Volume Controls—1 per room location</t>
  </si>
  <si>
    <t>Options:</t>
  </si>
  <si>
    <t>( in lieu of ceiling speakers required if customer would like to have one of the four room locations to be</t>
  </si>
  <si>
    <t>outside on the deck )</t>
  </si>
  <si>
    <t xml:space="preserve">2 Proficient AW525 Outdoor Weatherproof Speakers ( see note above ) </t>
  </si>
  <si>
    <t>Expansion Module ** Required if more than four rooms of Whole House Audio</t>
  </si>
  <si>
    <t xml:space="preserve">Each Additional Room ( includes wiring, speakers and volume control ) </t>
  </si>
  <si>
    <t xml:space="preserve">Local Source Override ( placed in a room to play a audio source in that room only ) </t>
  </si>
  <si>
    <t xml:space="preserve">Central Vacuum Package </t>
  </si>
  <si>
    <t>Includes:</t>
  </si>
  <si>
    <t>1 Motor and Canister ( Located in Garage )</t>
  </si>
  <si>
    <t>4 Wall Inlets</t>
  </si>
  <si>
    <t>1 Tool Kit</t>
  </si>
  <si>
    <t xml:space="preserve">Additional Vacuum Wall Inlet </t>
  </si>
  <si>
    <t>Automatic Dust Pan</t>
  </si>
  <si>
    <t>Complete 5.1 Dolby Digital Home Theatre Speaker Package</t>
  </si>
  <si>
    <t>In-Wall or In-Ceiling Home Theatre with 5 Proficient 6.5” Speakers, 1 Proficient S-8</t>
  </si>
  <si>
    <t>Subwoofer, Independent Speaker Wiring from each Speaker Location, and 1 Theatre Wall Plate</t>
  </si>
  <si>
    <t>In-Wall or In-Ceiling Home Theatre with 5 Proficient 8” Speakers, 1 Proficient S-10</t>
  </si>
  <si>
    <t>Harmony 700 Universal Remote  (programming by ECB is extra)</t>
  </si>
  <si>
    <t xml:space="preserve">Xantech Dinky Link IR Receiver and Connector </t>
  </si>
  <si>
    <t xml:space="preserve">High Definition Remote Video Package with Xantech Dinky Link Infrared Receiver </t>
  </si>
  <si>
    <t>***(both the Xantech 480-85D IR Receiver and Remote Video Wiring Package are required if</t>
  </si>
  <si>
    <t>locating the source equipment in a closet or cabinet:)</t>
  </si>
  <si>
    <t xml:space="preserve">Remote Video Wiring Package with 30 Foot HDMI Cable (without IR Receiver) </t>
  </si>
  <si>
    <t xml:space="preserve">Home Theatre Speaker Wiring Package </t>
  </si>
  <si>
    <t>(does not include speakers)</t>
  </si>
  <si>
    <t>6- Independent speaker wire runs (for 5 speakers and 1 subwoofer) to Home Theatre Speaker</t>
  </si>
  <si>
    <t>wall plate located in TV niche</t>
  </si>
  <si>
    <t>6- Speaker wall plates with gold plated binding post ( located on walls )</t>
  </si>
  <si>
    <t>1- Home Theatre HTP1 Speaker Wall Plate ( located in TV niche unless otherwise noted )</t>
  </si>
  <si>
    <t>***High Definition Remote Video Package required if customer wants equipment outside of TV niche</t>
  </si>
  <si>
    <t>(example: when audio and video equipment is located inside a cabinet or closet )</t>
  </si>
  <si>
    <t xml:space="preserve">Outdoor Deck Speaker Package </t>
  </si>
  <si>
    <t>2- Outdoor Proficient 525AW Weather Proof Speakers ( Located on outside wall above deck )</t>
  </si>
  <si>
    <t>1- Indoor Speaker Wall Plate with Gold Plated Binding Post ( located in TV niche unless other</t>
  </si>
  <si>
    <t xml:space="preserve">wise noted ) Prewire only (with binding posts) for a pair of outdoor speakers </t>
  </si>
  <si>
    <t xml:space="preserve">Structured Cable Package ( MIX AND MATCH ) </t>
  </si>
  <si>
    <t>1- 18-inch Media Enclosure with Cover</t>
  </si>
  <si>
    <t>1- Internet Modem Connection Jack (Located above shelf in Closet)</t>
  </si>
  <si>
    <t>3- Internet Data Jacks</t>
  </si>
  <si>
    <t>3- Phone Jacks</t>
  </si>
  <si>
    <t>3- Cable Jacks</t>
  </si>
  <si>
    <t>1- Phone Service Entrance</t>
  </si>
  <si>
    <t>1- Cable Entrance</t>
  </si>
  <si>
    <t xml:space="preserve">Additional Phone or Cable Jack </t>
  </si>
  <si>
    <t xml:space="preserve">48” Enclosure (required when more than 20) </t>
  </si>
  <si>
    <t xml:space="preserve">Conduit from Crawl to First Floor </t>
  </si>
  <si>
    <t xml:space="preserve">Conduit from Crawl to Attic </t>
  </si>
  <si>
    <t xml:space="preserve">M&amp;S Intercom Package </t>
  </si>
  <si>
    <t>1- Master Intercom Station ( Located in kitchen )</t>
  </si>
  <si>
    <t>1- Chime Module ( Replaces door bell tone )</t>
  </si>
  <si>
    <t>1- Front-Door Station/Speaker with Chime ( Located at front door )</t>
  </si>
  <si>
    <t>3- Room Stations/Speakers ( Located in each room )</t>
  </si>
  <si>
    <t xml:space="preserve">Additional Room Station/Speaker </t>
  </si>
  <si>
    <t xml:space="preserve">Additional Outdoor Station/Speaker with Chime </t>
  </si>
  <si>
    <t xml:space="preserve">Auxiliary Audio Source Input Jack (for CD player, MP3) </t>
  </si>
  <si>
    <t>TOTAL STRUCTURED CABLING</t>
  </si>
  <si>
    <t>BACK TRIM MATERIAL</t>
  </si>
  <si>
    <t>ITEM DESCRIPTION</t>
  </si>
  <si>
    <t>COST/EXTENDED</t>
  </si>
  <si>
    <t>Fire Extinguisher</t>
  </si>
  <si>
    <t>Satin Nickel Deadbolt - Dexter 619</t>
  </si>
  <si>
    <t>Satin Nickel Door Stop Hinge - 619</t>
  </si>
  <si>
    <t>Satin Nickel Schlage Front Door Handleset - 619</t>
  </si>
  <si>
    <t>Satin Nickel Dexter Passage Knob - 619</t>
  </si>
  <si>
    <t>Satin Nickel Dexter Privacy Knob - 619</t>
  </si>
  <si>
    <t>Satin Nickel Dexter Dummy Knob - 619</t>
  </si>
  <si>
    <t>Satin Nickel Wall Rail Bracket for Stair Rail</t>
  </si>
  <si>
    <t>Jamb-up Weatherstrip White Vinyl</t>
  </si>
  <si>
    <t>Door Sweep: 36</t>
  </si>
  <si>
    <t>SUB-TOTAL</t>
  </si>
  <si>
    <t>TAX</t>
  </si>
  <si>
    <t>BACK TRIM ALLOWANCE</t>
  </si>
  <si>
    <t>Lump Sum Backtrim Allowance 2.5K</t>
  </si>
  <si>
    <t>BACK TRIM LABOR</t>
  </si>
  <si>
    <t>Backtrim Labor (Retainage)</t>
  </si>
  <si>
    <t>Install H/C Grab Bars</t>
  </si>
  <si>
    <t>Install Deadbolt Locks</t>
  </si>
  <si>
    <t>Drill and Install Deadbolt Locks</t>
  </si>
  <si>
    <t>Install Kick plate</t>
  </si>
  <si>
    <t>Install door knocker</t>
  </si>
  <si>
    <t>Install thumb latch door knobs</t>
  </si>
  <si>
    <t>Install Peep Hole</t>
  </si>
  <si>
    <t>MIRRORS</t>
  </si>
  <si>
    <t>BATHROOM FIXTURES</t>
  </si>
  <si>
    <t>Tooth &amp; Tumbler</t>
  </si>
  <si>
    <t>Soap Holder</t>
  </si>
  <si>
    <t>Paper Holder</t>
  </si>
  <si>
    <t>24 Towel Holder</t>
  </si>
  <si>
    <t>Towel Ring</t>
  </si>
  <si>
    <t>Std. Bath Fixtures Allowance</t>
  </si>
  <si>
    <t>Bath Fixture Sets</t>
  </si>
  <si>
    <t>Wall Mounted Support Bar 24</t>
  </si>
  <si>
    <t>VENTILATED SHELVING</t>
  </si>
  <si>
    <t>Ventilated Shelving</t>
  </si>
  <si>
    <t>SHOWER DOORS</t>
  </si>
  <si>
    <t>PHASE TOTAL:  MIRRORS/INT HARDWARE/KNOBS</t>
  </si>
  <si>
    <t>Unit</t>
  </si>
  <si>
    <t>Deadbolt and Locks</t>
  </si>
  <si>
    <t>Upgrade Door Knobs To Handles</t>
  </si>
  <si>
    <t>Deadbolts</t>
  </si>
  <si>
    <t>Door Knocker</t>
  </si>
  <si>
    <t>Door Stops &amp; Hinges</t>
  </si>
  <si>
    <t>Dummy Levers</t>
  </si>
  <si>
    <t>Entrance locks</t>
  </si>
  <si>
    <t>Front door handle combo</t>
  </si>
  <si>
    <t>Kickplate</t>
  </si>
  <si>
    <t>Passage Lever</t>
  </si>
  <si>
    <t>Privacy Lever</t>
  </si>
  <si>
    <t>Satin Nickel KEYPAD Deadbolt -  619</t>
  </si>
  <si>
    <t>Satin Nickel Door Knocker - 619</t>
  </si>
  <si>
    <t>Satin Nickel Door Stop Base - 619</t>
  </si>
  <si>
    <t>Satin Nickel Dexter Entrance Lock Knob - 619</t>
  </si>
  <si>
    <t>Satin Nickel Schlage Front Door DUMMY Handleset - 619</t>
  </si>
  <si>
    <t>Satin Nickel Surface Bolt (T-Astrical) MFG Part #043B15</t>
  </si>
  <si>
    <t>Satin Nickel Kickplate - 619</t>
  </si>
  <si>
    <t>Satin Nickel Peep Hole</t>
  </si>
  <si>
    <t>Satin Nickel Hooks for Key Drop Box</t>
  </si>
  <si>
    <t>Grab Bar: 18 INX 1-1/2 SAT SS</t>
  </si>
  <si>
    <t>Grab Bar: 24 INX 1-1/2 SAT SS</t>
  </si>
  <si>
    <t>Grab Bar: 36 INX 1-1/2 SAT SS</t>
  </si>
  <si>
    <t>Grab Bar: Secure Mount Anchors - 2P</t>
  </si>
  <si>
    <t>Aged Bronze Deadbolt - Dexter 716</t>
  </si>
  <si>
    <t>Aged Bronze Door Knocker - 716</t>
  </si>
  <si>
    <t>Aged Bronze Door Stop Base - 716</t>
  </si>
  <si>
    <t>Aged Bronze Door Stop Hinge - 716</t>
  </si>
  <si>
    <t>Aged Bronze Dexter Dummy Knob - 716</t>
  </si>
  <si>
    <t>Aged Bronze Dexter Entrance Lock Knob - 716</t>
  </si>
  <si>
    <t>Aged Bronze Dexter Passage Knob - 716</t>
  </si>
  <si>
    <t>Aged Bronze Dexter Privacy Knob - 716</t>
  </si>
  <si>
    <t>Aged Bronze Schlage Front Door Handleset - 716</t>
  </si>
  <si>
    <t>Aged Bronze Kickplate - 716</t>
  </si>
  <si>
    <t>Handrail Bracket: Brushed Aluminum</t>
  </si>
  <si>
    <t>Lump Sum Backtrim Allowance 1K</t>
  </si>
  <si>
    <t>Lump Sum Backtrim Allowance 1.5K</t>
  </si>
  <si>
    <t>Lump Sum Backtrim Allowance 2K</t>
  </si>
  <si>
    <t>Lump Sum Backtrim Allowance 3K</t>
  </si>
  <si>
    <t>Lump Sum Backtrim Allowance 3.5K</t>
  </si>
  <si>
    <t>Lump Sum Backtrim Allowance 4K</t>
  </si>
  <si>
    <t>Lump Sum Backtrim Allowance 4.5K</t>
  </si>
  <si>
    <t>Lump Sum Backtrim Allowance 5K</t>
  </si>
  <si>
    <t>Lump Sum Backtrim Allowance 5.5K</t>
  </si>
  <si>
    <t>Lump Sum Backtrim Allowance 6K</t>
  </si>
  <si>
    <t>Lump Sum Backtrim Allowance 6.5K</t>
  </si>
  <si>
    <t>18x 36 Mirror</t>
  </si>
  <si>
    <t>Beveled Dressing Mirror</t>
  </si>
  <si>
    <t>24 x 37 Beveled Oval Mirror</t>
  </si>
  <si>
    <t>20 x 36 Mirror</t>
  </si>
  <si>
    <t>24 x 36 Mirror</t>
  </si>
  <si>
    <t>24 x 72 Mirror</t>
  </si>
  <si>
    <t>28 x 36 Mirror</t>
  </si>
  <si>
    <t>30 x 36 Mirror</t>
  </si>
  <si>
    <t>32 x 36 Mirror</t>
  </si>
  <si>
    <t>33 x 36 Mirror</t>
  </si>
  <si>
    <t>34 x 36 Mirror</t>
  </si>
  <si>
    <t>36 x 36 Mirror</t>
  </si>
  <si>
    <t>40 x 36 Mirror</t>
  </si>
  <si>
    <t>42 x 36 Mirror</t>
  </si>
  <si>
    <t>48 x 36 Mirror</t>
  </si>
  <si>
    <t>51 x 36 Mirror</t>
  </si>
  <si>
    <t>54 x 36 Mirror</t>
  </si>
  <si>
    <t>57 x 36 Mirror</t>
  </si>
  <si>
    <t>58 x 36 Mirror</t>
  </si>
  <si>
    <t>60 x 36 Mirror</t>
  </si>
  <si>
    <t>62 x 36 Mirror</t>
  </si>
  <si>
    <t>66 x 36 Mirror</t>
  </si>
  <si>
    <t>64 x 36 Mirror</t>
  </si>
  <si>
    <t>68 x 36 Mirror</t>
  </si>
  <si>
    <t>70 x 36 Mirror</t>
  </si>
  <si>
    <t>72 x 36 Mirror</t>
  </si>
  <si>
    <t>84 x 36 Mirror</t>
  </si>
  <si>
    <t>24 x 36 Beveled Oval Mirror</t>
  </si>
  <si>
    <t>60x 60 Bar Mirror (with outlet cut-outs)</t>
  </si>
  <si>
    <t>5'0 Mirrored Slider - Brass</t>
  </si>
  <si>
    <t>Mirror Cutout</t>
  </si>
  <si>
    <t>Tub Sliding Glass Door - CHROME</t>
  </si>
  <si>
    <t>Tub Sliding Glass Door - NICKEL</t>
  </si>
  <si>
    <t>Tub Sliding Glass Door - BRONZE</t>
  </si>
  <si>
    <t>24 Shower Door Silver Chrome Frame</t>
  </si>
  <si>
    <t>36 Shower Door Silver Chrome Frame</t>
  </si>
  <si>
    <t>Shower Door for 4' Shower</t>
  </si>
  <si>
    <t>Shower Door for 4' Shower (Brass)</t>
  </si>
  <si>
    <t>Shower Door for 3' shower</t>
  </si>
  <si>
    <t>Shower Door for 5' Shower</t>
  </si>
  <si>
    <t>Shower Door for 6' Shower</t>
  </si>
  <si>
    <t>Shower Door for Neo-Angle shower</t>
  </si>
  <si>
    <t>#793 Shower Enclosure for Master Bath Shower Upgrade</t>
  </si>
  <si>
    <t>Shower door for Rosewood Shower</t>
  </si>
  <si>
    <t>Shower door for Magnolia Model</t>
  </si>
  <si>
    <t>Shower Enclosure Model 791:  CLEAR GLASS/ CHROME</t>
  </si>
  <si>
    <t>Shower Enclosure Model 791:  CLEAR GLASS/ NICKEL</t>
  </si>
  <si>
    <t>Shower Enclosure Model 791:  CLEAR GLASS/ BRONZE</t>
  </si>
  <si>
    <t>Shower Enclosure Model 791: OBSCURED GLASS/ CHROME</t>
  </si>
  <si>
    <t>Shower Enclosure Model 791: OBSCURED GLASS/ NICKEL</t>
  </si>
  <si>
    <t>Shower Enclosure Model 791: OBSCURED GLASS/ BRONZE</t>
  </si>
  <si>
    <t>Shower Enclosure Model 791: Semi-Frameless - Door and Panel</t>
  </si>
  <si>
    <t>Shower Enclosure Model 793: CLEAR GLASS/ CHROME</t>
  </si>
  <si>
    <t>Shower Enclosure Model 793: CLEAR GLASS/ NICKEL</t>
  </si>
  <si>
    <t>Shower Enclosure Model 793: CLEAR GLASS/ BRONZE</t>
  </si>
  <si>
    <t>Shower Enclosure Model 793: OBSCURED GLASS/ CHROME</t>
  </si>
  <si>
    <t>Shower Enclosure Model 793: OBSCURED GLASS/ NICKEL</t>
  </si>
  <si>
    <t>Shower Enclosure Model 793: OBSCURED GLASS/ BRONZE</t>
  </si>
  <si>
    <t>Shower Enclosure Model 793: FRAMELESS - CLEAR GLASS ONLY/ CHROME</t>
  </si>
  <si>
    <t>Shower Enclosure Model 793: FRAMELESS - CLEAR GLASS ONLY/ NICKEL</t>
  </si>
  <si>
    <t>Shower Enclosure Model 793: SEMIFRAMELESS - CLEAR GLASS ONLY/ BRONZE</t>
  </si>
  <si>
    <t>Shower Enclosure Model 738: Semi-Frameless - Stand Alone Door</t>
  </si>
  <si>
    <t>ESTIMATED FRAMING LABOR EXPENSE</t>
  </si>
  <si>
    <t>COST/S.FT.</t>
  </si>
  <si>
    <t>Basement/Finished</t>
  </si>
  <si>
    <t>Basement/Unfinished</t>
  </si>
  <si>
    <t>1st Floor</t>
  </si>
  <si>
    <t>2nd Floor</t>
  </si>
  <si>
    <t>Not Assigned</t>
  </si>
  <si>
    <t>Garage</t>
  </si>
  <si>
    <t>Sun Room</t>
  </si>
  <si>
    <t>Porch Roof Only</t>
  </si>
  <si>
    <t>Covered Deck</t>
  </si>
  <si>
    <t>Dormer framing</t>
  </si>
  <si>
    <t>Dbl Dormer</t>
  </si>
  <si>
    <t>Crane Allowance</t>
  </si>
  <si>
    <t>n/a</t>
  </si>
  <si>
    <t>square foot</t>
  </si>
  <si>
    <t>3rd Floor</t>
  </si>
  <si>
    <t>Attic: Habitable</t>
  </si>
  <si>
    <t>Attic: Storage</t>
  </si>
  <si>
    <t>Front Stoop</t>
  </si>
  <si>
    <t xml:space="preserve">Rear Stoop </t>
  </si>
  <si>
    <t>Side Stoop</t>
  </si>
  <si>
    <t>Front Porch</t>
  </si>
  <si>
    <t>Balcony</t>
  </si>
  <si>
    <t>STONE VENEER WORK SHEET</t>
  </si>
  <si>
    <t>ITEM</t>
  </si>
  <si>
    <t>COST/UNIT</t>
  </si>
  <si>
    <t>Exterior Wall 1</t>
  </si>
  <si>
    <t>Exterior Wall 2</t>
  </si>
  <si>
    <t>Exterior Accessory 1</t>
  </si>
  <si>
    <t>Exterior Accessory 4</t>
  </si>
  <si>
    <t>Verticle Wall Surface</t>
  </si>
  <si>
    <t>Exterior Wall 3</t>
  </si>
  <si>
    <t>Exterior Wall 4</t>
  </si>
  <si>
    <t>Exterior Wall 5</t>
  </si>
  <si>
    <t>Exterior Wall 6</t>
  </si>
  <si>
    <t>Exterior Wall 7</t>
  </si>
  <si>
    <t>Exterior Wall 8</t>
  </si>
  <si>
    <t>Exterior Wall 9</t>
  </si>
  <si>
    <t>Exterior Wall 10</t>
  </si>
  <si>
    <t>Exterior Floor 1</t>
  </si>
  <si>
    <t>Floor Surface</t>
  </si>
  <si>
    <t>Exterior Floor 2</t>
  </si>
  <si>
    <t>Exterior Floor 3</t>
  </si>
  <si>
    <t>Exterior Floor 4</t>
  </si>
  <si>
    <t>l.f.</t>
  </si>
  <si>
    <t>Exterior Floor 5</t>
  </si>
  <si>
    <t>Exterior Floor 6</t>
  </si>
  <si>
    <t>Column Cap</t>
  </si>
  <si>
    <t>ea</t>
  </si>
  <si>
    <t>Exterior Accessory 2</t>
  </si>
  <si>
    <t>Exterior Accessory 3</t>
  </si>
  <si>
    <t>Wall Transition</t>
  </si>
  <si>
    <t>Exterior Accessory 5</t>
  </si>
  <si>
    <t>Ribbon</t>
  </si>
  <si>
    <t>Exterior Accessory 6</t>
  </si>
  <si>
    <t>Treads</t>
  </si>
  <si>
    <t>Fireplace 1</t>
  </si>
  <si>
    <t>Fireplace 2</t>
  </si>
  <si>
    <t>Fireplace 3</t>
  </si>
  <si>
    <t>Hearth 1</t>
  </si>
  <si>
    <t>Flush Hearth</t>
  </si>
  <si>
    <t>Hearth 2</t>
  </si>
  <si>
    <t>Raised Hearth</t>
  </si>
  <si>
    <t>Hearth 3</t>
  </si>
  <si>
    <t>Interior Wall 1</t>
  </si>
  <si>
    <t>Interior Wall 2</t>
  </si>
  <si>
    <t>Interior Wall 3</t>
  </si>
  <si>
    <t>Interior Wall 4</t>
  </si>
  <si>
    <t>Interior Wall 5</t>
  </si>
  <si>
    <t>Interior Wall 6</t>
  </si>
  <si>
    <t>Interior Wall 7</t>
  </si>
  <si>
    <t>Interior Wall 8</t>
  </si>
  <si>
    <t>Interior Wall 9</t>
  </si>
  <si>
    <t>Interior Wall 10</t>
  </si>
  <si>
    <t>Interior Floor 1</t>
  </si>
  <si>
    <t>Interior Floor 2</t>
  </si>
  <si>
    <t>Interior Floor 3</t>
  </si>
  <si>
    <t>Interior Floor 4</t>
  </si>
  <si>
    <t>Interior Floor 5</t>
  </si>
  <si>
    <t>Interior Floor 6</t>
  </si>
  <si>
    <t>Interior Accessory 1</t>
  </si>
  <si>
    <t>Interior Accessory 2</t>
  </si>
  <si>
    <t>Interior Accessory 3</t>
  </si>
  <si>
    <t>Interior Accessory 4</t>
  </si>
  <si>
    <t>Interior Accessory 5</t>
  </si>
  <si>
    <t>Interior Accessory 6</t>
  </si>
  <si>
    <t>ONGOING PROJECTION</t>
  </si>
  <si>
    <t>VARIANCE</t>
  </si>
  <si>
    <t>PERMITS</t>
  </si>
  <si>
    <t>BONDS</t>
  </si>
  <si>
    <t>ASSOCIATION FEES/ PROPERTY TAXES</t>
  </si>
  <si>
    <t>STORM WATER PREVENTION PLAN</t>
  </si>
  <si>
    <t>EXCAVATION</t>
  </si>
  <si>
    <t>CLEARING/ EROSION</t>
  </si>
  <si>
    <t>FOOTER</t>
  </si>
  <si>
    <t xml:space="preserve">TEMPORARY DRIVE </t>
  </si>
  <si>
    <t>PLANS AND COPIES</t>
  </si>
  <si>
    <t>ENGINEERING</t>
  </si>
  <si>
    <t>SURVEYING</t>
  </si>
  <si>
    <t>TERMITE TREATMENT</t>
  </si>
  <si>
    <t>FRAMING LABOR</t>
  </si>
  <si>
    <t>TRIM LABOR</t>
  </si>
  <si>
    <t>POWER WASHING</t>
  </si>
  <si>
    <t>BRICK WASH</t>
  </si>
  <si>
    <t>DUMPSTER/PORTA JOHN</t>
  </si>
  <si>
    <t>PUNCH-OUT MATERIALS</t>
  </si>
  <si>
    <t>PUNCH-OUT LABOR</t>
  </si>
  <si>
    <t>UTILITY BILLS</t>
  </si>
  <si>
    <t>INTERIOR CLEANING</t>
  </si>
  <si>
    <t>CUSTOMER CHANGE ORDER</t>
  </si>
  <si>
    <t>PROJECT MANAGEMENT</t>
  </si>
  <si>
    <t>REAL ESTATE COMMISSION</t>
  </si>
  <si>
    <t>FINANCING/CLOSING COSTS/BANK FEES</t>
  </si>
  <si>
    <t>VARIANCE/CONTINGENCY</t>
  </si>
  <si>
    <t>Estimated Cost of Construction</t>
  </si>
  <si>
    <t>LOT COST</t>
  </si>
  <si>
    <t>TOTAL PROJECT COST</t>
  </si>
  <si>
    <t>BEGIN FORMULA TEMPLATE</t>
  </si>
  <si>
    <t>Select a phase category using the drop down box</t>
  </si>
  <si>
    <t>NOT ASSIGNED</t>
  </si>
  <si>
    <t>PHASE DELETED</t>
  </si>
  <si>
    <t>This phase was deleted from the project</t>
  </si>
  <si>
    <t>Outstanding Bonds (vdot, hoa), will be refunded at end of project</t>
  </si>
  <si>
    <t>Home owners association fee for 6 months plus property taxes,  if customer owns property, customer to pay outside of this budget</t>
  </si>
  <si>
    <t>Need to check, will vary by lot and by county</t>
  </si>
  <si>
    <t>Budget for building plat, foundation survey, stake excavation (for any basement), brick points, final survey not included (optional)</t>
  </si>
  <si>
    <t>None unless poured wall or masonry basement or special situatoin</t>
  </si>
  <si>
    <t>Excavator, stone, pipe, poly</t>
  </si>
  <si>
    <t>AUTO FILL - SEE ESTIMATING WORKSHEET</t>
  </si>
  <si>
    <t>Allowance to include fireplace box, surround, mantel, venting, labor and materials for all</t>
  </si>
  <si>
    <t>If not included in above</t>
  </si>
  <si>
    <t>SEE ESTIMATING WORKSHEET PLUS AUTOFILL ALLOWANCE AMOUNT</t>
  </si>
  <si>
    <t xml:space="preserve">AUTO FILL ALLOWANCE PER SPEC SHEET: </t>
  </si>
  <si>
    <t>AUTO FILL ALLOWANCE PER SPEC SHEET: PLUS $50 FOR WATER TEST AND $300 FOR FILTER</t>
  </si>
  <si>
    <t xml:space="preserve">AUTO FILL ALLOWANCE PER SPEC SHEET  </t>
  </si>
  <si>
    <t>AUTO FILL ALLOWANCE PER SPEC SHEET  Plus $850.00 design fee and $100 for caution flagging - NOTE:  Send Soils report to New Day</t>
  </si>
  <si>
    <t>AUTO FILL ALLOWANCE PER SPEC SHEET, tops, cabinets, and labor on both (including vanities)</t>
  </si>
  <si>
    <t>Quotes for custom carpetry such as beams, benches, bookcases…</t>
  </si>
  <si>
    <t>Permit cost only, customer to fill, if only one item, may increase cost of tank</t>
  </si>
  <si>
    <t>AUTO FILL ALLOWANCE PER SPEC SHEET</t>
  </si>
  <si>
    <t>Estimated labor and materials for sidewalk and concrete pad in stoop if any</t>
  </si>
  <si>
    <t>Estimated based on typical foundation wall.   This can vary based on garage floor height.</t>
  </si>
  <si>
    <t>SEE ESTIMATING WORKSHEET</t>
  </si>
  <si>
    <t>None</t>
  </si>
  <si>
    <t>Assumes service at no cost from provider, power bills during construction</t>
  </si>
  <si>
    <t>Estimated, 4 loads of stone for crushed gravel drive, pavement?</t>
  </si>
  <si>
    <t>Assumes customer to finance, Builder to finance at additional charge as option</t>
  </si>
  <si>
    <t>Customer requested change to project specifications. C.O. Date (see email authorizing C.O.):    Change Description:  Note: Changes will also affect project management fee Phase</t>
  </si>
  <si>
    <t>SPECIFICATION AND SELECTION SHEET FOR:</t>
  </si>
  <si>
    <t>THE</t>
  </si>
  <si>
    <t>RESIDENCE</t>
  </si>
  <si>
    <t>Customer Name:</t>
  </si>
  <si>
    <t>Specs Revision History</t>
  </si>
  <si>
    <t>Phone Number:</t>
  </si>
  <si>
    <t>Email Address:</t>
  </si>
  <si>
    <t>Site</t>
  </si>
  <si>
    <t>Job Site Address</t>
  </si>
  <si>
    <t>SubD &amp; Lot</t>
  </si>
  <si>
    <t>Physical Address</t>
  </si>
  <si>
    <t>Soils Report</t>
  </si>
  <si>
    <t>Survey</t>
  </si>
  <si>
    <t>Revisions to Plans</t>
  </si>
  <si>
    <t>Plans Revision History</t>
  </si>
  <si>
    <t xml:space="preserve">  </t>
  </si>
  <si>
    <t>Project Manager</t>
  </si>
  <si>
    <t>Your Project Manager is:</t>
  </si>
  <si>
    <t>Project Values</t>
  </si>
  <si>
    <t>AREA SUMMARY</t>
  </si>
  <si>
    <t xml:space="preserve">FINISHED </t>
  </si>
  <si>
    <t>UNFINISHED</t>
  </si>
  <si>
    <t>Basement</t>
  </si>
  <si>
    <t>Deck</t>
  </si>
  <si>
    <t>Screened Deck</t>
  </si>
  <si>
    <t>Patio</t>
  </si>
  <si>
    <t>TOTALS</t>
  </si>
  <si>
    <t>Site Work</t>
  </si>
  <si>
    <t>Shrubs Package Allowance</t>
  </si>
  <si>
    <t>Environmental issues (i.e. wetlands, stream crossing, etc…)?</t>
  </si>
  <si>
    <t>Clearing?</t>
  </si>
  <si>
    <t>culvert pipe?</t>
  </si>
  <si>
    <t>Orange stakes/flags = house location
Pink stakes/flags= Center of driveway
Orange ribbons around the trees = clearing line
Green ribbons around the trees = cut trees but leave them in a pile to be turned into firewood later on. 
Green and orange ribbons around the trees =leave in place.</t>
  </si>
  <si>
    <t>Selection(s):</t>
  </si>
  <si>
    <t>Project manager/customer site meeting to locate house, drive, drainfield and extents of clearing.</t>
  </si>
  <si>
    <t>Date:</t>
  </si>
  <si>
    <t>Well</t>
  </si>
  <si>
    <t>Options are available on tank, pump, etc.…</t>
  </si>
  <si>
    <t>Need soils report to estimate</t>
  </si>
  <si>
    <t>Allowance</t>
  </si>
  <si>
    <t>Foundation</t>
  </si>
  <si>
    <t>Crawl space</t>
  </si>
  <si>
    <t>Brick to grade - brick allowance of  $400 per 1000, assumes grey mortar</t>
  </si>
  <si>
    <t>Crawl space access panel</t>
  </si>
  <si>
    <t xml:space="preserve">Brick - </t>
  </si>
  <si>
    <t xml:space="preserve">Stone - </t>
  </si>
  <si>
    <t xml:space="preserve">Parged - </t>
  </si>
  <si>
    <t>Yes/No:</t>
  </si>
  <si>
    <t xml:space="preserve">Location(s) - </t>
  </si>
  <si>
    <t>Plumbing</t>
  </si>
  <si>
    <t>2 frost free hose bibs</t>
  </si>
  <si>
    <t>Garbage disposal</t>
  </si>
  <si>
    <t>Icemaker hookup</t>
  </si>
  <si>
    <t>Utility sink in garage or laundry room?</t>
  </si>
  <si>
    <t>Propane for?</t>
  </si>
  <si>
    <t>Fiberglass tub/shower units for spare bath, tile in master shower</t>
  </si>
  <si>
    <t xml:space="preserve">Plumbing selections: </t>
  </si>
  <si>
    <t>Cabinets</t>
  </si>
  <si>
    <t>Allowance for cabinets, vanities and tops - labor included</t>
  </si>
  <si>
    <t>Cabinet Selection</t>
  </si>
  <si>
    <t>Countertop selection</t>
  </si>
  <si>
    <t>Appliances</t>
  </si>
  <si>
    <t>All electric except gas cooktop</t>
  </si>
  <si>
    <t>Fridge</t>
  </si>
  <si>
    <t>Washer/Dryer?</t>
  </si>
  <si>
    <t>Allowance for materials only including shipping or transport</t>
  </si>
  <si>
    <t>Exterior vented hood</t>
  </si>
  <si>
    <t>Appliances Selections</t>
  </si>
  <si>
    <t>Fireplace</t>
  </si>
  <si>
    <t>Fireplace Insert, allowance for surround, installation, venting, unit</t>
  </si>
  <si>
    <t xml:space="preserve">Fireplace selection:  </t>
  </si>
  <si>
    <t xml:space="preserve">Gas - </t>
  </si>
  <si>
    <t xml:space="preserve">Wood Burning - </t>
  </si>
  <si>
    <t xml:space="preserve">Surround Selection: </t>
  </si>
  <si>
    <t xml:space="preserve">Hearth Selection: </t>
  </si>
  <si>
    <t>Exterior Doors</t>
  </si>
  <si>
    <t>Per plan, budget allowance for front door</t>
  </si>
  <si>
    <t>Steel exterior doors per plan</t>
  </si>
  <si>
    <t xml:space="preserve">Exterior Doors: </t>
  </si>
  <si>
    <t>Windows</t>
  </si>
  <si>
    <t>Double hung Jeldwen vinyl windows with wooden jambs, Low E, GBG, w/screens</t>
  </si>
  <si>
    <t>6 over 6 grill pattern</t>
  </si>
  <si>
    <t>White color</t>
  </si>
  <si>
    <t>Windows - meet with supplier to select and order windows</t>
  </si>
  <si>
    <t>Formatted for text with text wrapping</t>
  </si>
  <si>
    <t>Roofing</t>
  </si>
  <si>
    <t>Dimensional shingles, 30 year Tamko, Heritage</t>
  </si>
  <si>
    <t xml:space="preserve">Select color: </t>
  </si>
  <si>
    <t>Veneer Cornice</t>
  </si>
  <si>
    <t>Vinyl Soffit and aluminum wrapped fascia</t>
  </si>
  <si>
    <t>Vinyl Siding (NOTE: Upgrading to .044 thickness is optional and subject to selection availability)</t>
  </si>
  <si>
    <t>Special features (i.e. shutters, lookout blocks, louvers, etc…)?</t>
  </si>
  <si>
    <t>Shutter style and composition</t>
  </si>
  <si>
    <t xml:space="preserve">Select siding type, style and color: </t>
  </si>
  <si>
    <t xml:space="preserve">Brick Veneer- </t>
  </si>
  <si>
    <t xml:space="preserve">Stone Veneer- </t>
  </si>
  <si>
    <t>Flooring/Tile</t>
  </si>
  <si>
    <t>Hardwood stairs finished to match floors</t>
  </si>
  <si>
    <t>Vinyl flooring in</t>
  </si>
  <si>
    <t xml:space="preserve">Hardwood Selection - </t>
  </si>
  <si>
    <t xml:space="preserve">Carpet Selection- </t>
  </si>
  <si>
    <t xml:space="preserve">Vinyl Selection - </t>
  </si>
  <si>
    <t xml:space="preserve">Tile Floor Selection(s) - </t>
  </si>
  <si>
    <t xml:space="preserve">Tile Shower Selection(s) - </t>
  </si>
  <si>
    <t xml:space="preserve">Tile Tub Platform/Surround Selection - </t>
  </si>
  <si>
    <t xml:space="preserve">Tile Back Splash Selection - </t>
  </si>
  <si>
    <t>Gutters</t>
  </si>
  <si>
    <t>Seamless aluminum gutters and downspouts</t>
  </si>
  <si>
    <t>Gutter guard (as option)</t>
  </si>
  <si>
    <t>Gutter Guard Selection</t>
  </si>
  <si>
    <t>Insulation</t>
  </si>
  <si>
    <t>Option to flash and batts</t>
  </si>
  <si>
    <t>Insulation Option Selection(s)</t>
  </si>
  <si>
    <t>No finish, sheetrock only</t>
  </si>
  <si>
    <t>Pressure treated steps to house</t>
  </si>
  <si>
    <t>Standard  raised panel metal door with chain drive opener (Wayne Dalton 9100 series for raised panel door)</t>
  </si>
  <si>
    <t>Garage Door Selection</t>
  </si>
  <si>
    <t>Decks/Patio/Porches</t>
  </si>
  <si>
    <t>Treated decking and rails (front and rear) (optional upgrade to Timbertech Twin finish as composite)</t>
  </si>
  <si>
    <t>Concrete Patio</t>
  </si>
  <si>
    <t>Decking Selection (if composite)</t>
  </si>
  <si>
    <t xml:space="preserve">Patio finish/pattern </t>
  </si>
  <si>
    <t>Sidewalk finish/pattern</t>
  </si>
  <si>
    <t>Deck Railing Type/ Color</t>
  </si>
  <si>
    <t>Interior Trim</t>
  </si>
  <si>
    <t>2.25 casing, 3.5 inch beaded base, paint grade</t>
  </si>
  <si>
    <t>Crown and chair rail?</t>
  </si>
  <si>
    <t>JELD-WEN hollow core doors from basic line of product (molded)</t>
  </si>
  <si>
    <t>Custom trim work?</t>
  </si>
  <si>
    <t>Interior Door Selection -</t>
  </si>
  <si>
    <t>Interior Paint</t>
  </si>
  <si>
    <t>Ceilings all white</t>
  </si>
  <si>
    <t>Second Coat Make/Color</t>
  </si>
  <si>
    <t xml:space="preserve">Ceilings
First Coat-  Sherwin Williams PVA Primer  B28W8000
(4-6 mils wet)
Second Coat- Sherwin Williams Painters Edge Flat PE30051
(4-6 mils wet.  Top Coat Must be Back Rolled)
Option Two – Sherwin Williams Cashmere Flat – D16W00051
</t>
  </si>
  <si>
    <t xml:space="preserve">Doors &amp; Trim: Semi Gloss (Non Staining Woods)
Putty: Fill holes and imperfections with Crawford’s Painters Putty (allow putty to fully cure before applying prime coat.)
Prime:  ProBlock Primer B51W20
Caulk: Caulk as required with:   Sherwin Williams 950-A or Magnum XL Caulk
Finish:  Cashmere Semi-gloss – Extra White
</t>
  </si>
  <si>
    <t>Exterior Paint</t>
  </si>
  <si>
    <t>Decks, Porches ,Columns</t>
  </si>
  <si>
    <t>Finish Coat Make/Color</t>
  </si>
  <si>
    <t>HVAC</t>
  </si>
  <si>
    <t>14 SEER heat pumps (assume Goodman-Janitrol), two zones, option to use 15 SEER</t>
  </si>
  <si>
    <t>OPTION TO DOWNGRADE - OPTION TO UPGRADE</t>
  </si>
  <si>
    <t>Electric</t>
  </si>
  <si>
    <t>400 amp</t>
  </si>
  <si>
    <t>Per code (Includes 3 phone outlets; 3 ceiling fan prewires; 3 cable outlets)</t>
  </si>
  <si>
    <t>Include a subpanel for a plug-in generator</t>
  </si>
  <si>
    <t>Ceiling fan location?</t>
  </si>
  <si>
    <t>Allowance for lighting fixtures</t>
  </si>
  <si>
    <t>Lighting Fixtures Selections</t>
  </si>
  <si>
    <t>Low Voltage</t>
  </si>
  <si>
    <t>No intercom, No in house vac, No security</t>
  </si>
  <si>
    <t>Low Voltage Selections</t>
  </si>
  <si>
    <t>Stairs</t>
  </si>
  <si>
    <t>Oak stairs finished to match floors</t>
  </si>
  <si>
    <t>Shelving and Interior Hardware</t>
  </si>
  <si>
    <t>Ventilated shelving</t>
  </si>
  <si>
    <t>Allowance for knobs, bath hardware, door hardware, shower enclosure, labor and materials</t>
  </si>
  <si>
    <t>Interior Hardware Selections - Door Hardware</t>
  </si>
  <si>
    <t>Interior Hardware Selections - Bath Hardware</t>
  </si>
  <si>
    <t>Interior Hardware Selections - Med. Cabinets</t>
  </si>
  <si>
    <t>Interior Hardware Selections - Shower Door(s)</t>
  </si>
  <si>
    <t>Sheetrock</t>
  </si>
  <si>
    <t>Smooth ceiling and walls</t>
  </si>
  <si>
    <t>Pool</t>
  </si>
  <si>
    <t>Framing</t>
  </si>
  <si>
    <t>Per code - per plan</t>
  </si>
  <si>
    <t>Exterior Rails, Posts</t>
  </si>
  <si>
    <t>6x6 treated front porch posts to deck height, stained</t>
  </si>
  <si>
    <t>Rails at stoop and steps</t>
  </si>
  <si>
    <t>Front Porch Exterior Column(s) Selection</t>
  </si>
  <si>
    <t>Covered Porch/Deck Column(s) Selection</t>
  </si>
  <si>
    <t>Front Porch Railing Selection</t>
  </si>
  <si>
    <t>Covered Porch/Deck Railing Selection</t>
  </si>
  <si>
    <t>Sidewalk/Drive</t>
  </si>
  <si>
    <t>Broom finished sidewalk to connect stoop to drive</t>
  </si>
  <si>
    <t>Crushed Gravel Drive</t>
  </si>
  <si>
    <t>Sidewalk Finish Selection - Broom Finish Concrete</t>
  </si>
  <si>
    <t>Sidewalk Finish Selection - Stamped Finish Concrete</t>
  </si>
  <si>
    <t>Sidewalk Finish Selection - Stepping Stones</t>
  </si>
  <si>
    <t>Driveway Finish Selection - Broom Finish Concrete</t>
  </si>
  <si>
    <t>Driveway Finish Selection - Agregate Finish Concrete</t>
  </si>
  <si>
    <t>Driveway Finish Selection - Stamped Finish Concrete</t>
  </si>
  <si>
    <t>Driveway Finish Selection - Asphalt Paving  Finish</t>
  </si>
  <si>
    <t>Driveway Finish Selection - Gravel Finish</t>
  </si>
  <si>
    <t>Driveway Finish Selection - Other</t>
  </si>
  <si>
    <t>Real Estate Commissions</t>
  </si>
  <si>
    <t>Financing</t>
  </si>
  <si>
    <t>Water</t>
  </si>
  <si>
    <t>Sewer</t>
  </si>
  <si>
    <t>AREAS</t>
  </si>
  <si>
    <t>Shed</t>
  </si>
  <si>
    <t>Item #</t>
  </si>
  <si>
    <t>Electrical Permit Fee</t>
  </si>
  <si>
    <t>Tub/Shower Recessed Light, Supply and Install</t>
  </si>
  <si>
    <t>HVAC 3 ton and up  outdoor unit</t>
  </si>
  <si>
    <t>Carpet (based on $20/yard installed w/6# pad)</t>
  </si>
  <si>
    <t>Tile surround for master bath shower, Allowance on tile only, s.f.</t>
  </si>
  <si>
    <t>Tile floors in baths except powder room, Allowance on tile only, s.f.</t>
  </si>
  <si>
    <t>Tile backsplash in kitchen? Allowance on tile only, s.f.</t>
  </si>
  <si>
    <t>Siding and Exterior Trim Estimate</t>
  </si>
  <si>
    <t>MATERIAL COST</t>
  </si>
  <si>
    <t>LABOR COST</t>
  </si>
  <si>
    <t>EXTENDED LABOR COST</t>
  </si>
  <si>
    <t>Unit formula notes</t>
  </si>
  <si>
    <t>American Tradition .42 Dutchlap or Dbl. 5</t>
  </si>
  <si>
    <t>Napco Board &amp; Batten</t>
  </si>
  <si>
    <t>Foundry 7" Split Shake</t>
  </si>
  <si>
    <t>12 x 59 Three Board Spaced Shutter</t>
  </si>
  <si>
    <t>15 x 59 Raised Panel Vinyl Shutter</t>
  </si>
  <si>
    <t>PVC Coil</t>
  </si>
  <si>
    <t>Solid Soffit</t>
  </si>
  <si>
    <t>T4 Center Vent Soffit</t>
  </si>
  <si>
    <t>Beaded Solid Soffit</t>
  </si>
  <si>
    <t>Dormer (Single) Labor Only</t>
  </si>
  <si>
    <t>Dormer (Double)Labor Only</t>
  </si>
  <si>
    <t>Dormer (Triple)Labor Only</t>
  </si>
  <si>
    <t>18 x 24 Gable Louver Vent</t>
  </si>
  <si>
    <t>1x4x10 Spruce</t>
  </si>
  <si>
    <t>1x6x10 Spruce</t>
  </si>
  <si>
    <t>1x8x16  PVC Trim Board Smooth</t>
  </si>
  <si>
    <t>1 x 12x16 PVC Trim Board Smooth</t>
  </si>
  <si>
    <t>Total Material Estimate and Labor Estimate</t>
  </si>
  <si>
    <t>Total Job Estimate</t>
  </si>
  <si>
    <t>Material Description</t>
  </si>
  <si>
    <t>Labor Cost/Unit</t>
  </si>
  <si>
    <t>American Herald .44 Dtuchlap or Dbl. 5</t>
  </si>
  <si>
    <t xml:space="preserve">American Beaded </t>
  </si>
  <si>
    <t>8 1/4 Hardiplank Cedar Mill Primed</t>
  </si>
  <si>
    <t>12' for 8.94 plus tx</t>
  </si>
  <si>
    <t>8 1/4 Hardiplank Cedar Mill Color Plus</t>
  </si>
  <si>
    <t>12' for 13 plus tx</t>
  </si>
  <si>
    <t>Amhearst D/5 Vinyl Siding S/I</t>
  </si>
  <si>
    <t>Harbourpoint 7" Straight Shake S/I</t>
  </si>
  <si>
    <t>Shutters - Mid America S/I</t>
  </si>
  <si>
    <t>Pair</t>
  </si>
  <si>
    <t>Triple 4 Porch ceiling S/I</t>
  </si>
  <si>
    <t>Cantilever S/I</t>
  </si>
  <si>
    <t>1/2 Chimney S/I</t>
  </si>
  <si>
    <t>J Channel</t>
  </si>
  <si>
    <t>10'</t>
  </si>
  <si>
    <t>Frieze Band S/I</t>
  </si>
  <si>
    <t>Pr</t>
  </si>
  <si>
    <t>Beam Wrap S/I</t>
  </si>
  <si>
    <t xml:space="preserve">Beam Wrap </t>
  </si>
  <si>
    <t>See Coil material cost for material Roll = 50'</t>
  </si>
  <si>
    <t>Lf Soffit &amp; Fascia</t>
  </si>
  <si>
    <t>12'</t>
  </si>
  <si>
    <t xml:space="preserve">Furring Lumber Supply &amp; Install </t>
  </si>
  <si>
    <t>Window Wrap S/I</t>
  </si>
  <si>
    <t>6 x 36 WCH Pediments S/I</t>
  </si>
  <si>
    <t>6 x 72 WCH Pediments S/I</t>
  </si>
  <si>
    <t>1/2 Round Window S/I</t>
  </si>
  <si>
    <t>Window Cornice: 9"x30" Fypon S/I</t>
  </si>
  <si>
    <t>Window Cornice: 9"x72" Fypon S/I</t>
  </si>
  <si>
    <t>18 x 24 Vinyl Louvers S/I</t>
  </si>
  <si>
    <t>Mid-America 'A' Louver 12/12 pitch S/I</t>
  </si>
  <si>
    <t>Round Louver S/I</t>
  </si>
  <si>
    <t>Garage Door Trim S/I</t>
  </si>
  <si>
    <t>Vinyl Soffit and Aluminum Fascia S/I</t>
  </si>
  <si>
    <t>Contour Blocks S/I</t>
  </si>
  <si>
    <t>Dormer (Single) S/I</t>
  </si>
  <si>
    <t>Dormer (Double) S/I</t>
  </si>
  <si>
    <t>Dormer (Triple) S/I</t>
  </si>
  <si>
    <t>Primed 8 1/4" Hardie Plank Siding S/I</t>
  </si>
  <si>
    <t>Pre-painted Hardie Plank Siding S/I</t>
  </si>
  <si>
    <t>Pre-painted Hardie Board and Batton Siding S/I</t>
  </si>
  <si>
    <t>Pre-painted Hardie Shake Straight S/I</t>
  </si>
  <si>
    <t>Wall Block</t>
  </si>
  <si>
    <t>Split Bock Mini</t>
  </si>
  <si>
    <t>Exhaust Vent</t>
  </si>
  <si>
    <t>Intake Exhaust Vent (for soffit)</t>
  </si>
  <si>
    <t>22" Round Louver Vent</t>
  </si>
  <si>
    <t>22" Round Octagonal Vent</t>
  </si>
  <si>
    <t>50' roll</t>
  </si>
  <si>
    <t>Steel Starter Strip</t>
  </si>
  <si>
    <t>4" Outside Corner Post</t>
  </si>
  <si>
    <t>Inside Corner Post</t>
  </si>
  <si>
    <t>DAP Caulk</t>
  </si>
  <si>
    <t>Tube</t>
  </si>
  <si>
    <t>Siding Nails</t>
  </si>
  <si>
    <t>Box</t>
  </si>
  <si>
    <t>Trim Nails</t>
  </si>
  <si>
    <t>16'</t>
  </si>
  <si>
    <t>5/4 x 4 x16 PVC Trim Board Smooth</t>
  </si>
  <si>
    <t>POURED IN PLACE FOUNDATION L&amp;M</t>
  </si>
  <si>
    <t>MASONRY FOUNDATION LABOR AND MAT.</t>
  </si>
  <si>
    <t>PRECAST FOUNDATION LABOR AND MAT.</t>
  </si>
  <si>
    <t>WATERPROOFING LABOR AND MAT.</t>
  </si>
  <si>
    <t>BACKFILL- LABOR AND MATERIALS</t>
  </si>
  <si>
    <t>GARAGE SLAB- LABOR AND MATERIALS</t>
  </si>
  <si>
    <t>BASEMENT/FINISHED SLAB L&amp;M</t>
  </si>
  <si>
    <t xml:space="preserve">FRAMING LUMBER- MATERIALS </t>
  </si>
  <si>
    <t xml:space="preserve">COMPONENT LUMBER JOISTS MATERIALS </t>
  </si>
  <si>
    <t>TRUSSES MATERIALS ONLY</t>
  </si>
  <si>
    <t>WINDOWS MATERIALS ONLY</t>
  </si>
  <si>
    <t>STEEL BEAMS MATERIALS ONLY</t>
  </si>
  <si>
    <t>INTERIOR STAIRS MATERIALS ONLY</t>
  </si>
  <si>
    <t>EXTERIOR PEDESTRIAN DOORS, MATERIALS</t>
  </si>
  <si>
    <t>FIREPLACE, LABOR AND MATERIALS</t>
  </si>
  <si>
    <t>ROOFING, LABOR AND MATERIALS</t>
  </si>
  <si>
    <t>SOLAR, LABOR AND MATERIALS</t>
  </si>
  <si>
    <t>See solar supply and install quote</t>
  </si>
  <si>
    <t>OVERHEAD GARAGE DOORS, L&amp;M</t>
  </si>
  <si>
    <t>SIDING/CORNICE, LABOR AND MATERIALS</t>
  </si>
  <si>
    <t>SHUTTERS, LABOR AND MATERIALS</t>
  </si>
  <si>
    <t>BRICK VENEER, LABOR AND MATERIALS</t>
  </si>
  <si>
    <t>STONE VENEER, LABOR AND MATERIALS</t>
  </si>
  <si>
    <t>STUCCO VENEER, INSTALLED</t>
  </si>
  <si>
    <t>GUTTERS, LABOR AND MATERIALS</t>
  </si>
  <si>
    <t>HVAC, INSTALLED</t>
  </si>
  <si>
    <t>PLUMBING, FIXTURES, LABOR AND MAT.</t>
  </si>
  <si>
    <t>ELECTRICAL, LABOR AND MATERIALS</t>
  </si>
  <si>
    <t>GENERATOR, MATERIALS ONLY</t>
  </si>
  <si>
    <t>STRUCTURED CABLING, INSTALLED</t>
  </si>
  <si>
    <t>WATER SERVICE (COUNTY)</t>
  </si>
  <si>
    <t>WELL, INSTALLED</t>
  </si>
  <si>
    <t>SEWER (COUNTY)</t>
  </si>
  <si>
    <t>DRAINFIELD, INSTALLED</t>
  </si>
  <si>
    <t>ELEVATOR, INSTALLED</t>
  </si>
  <si>
    <t>INSULATION, LABOR AND MATERIALS</t>
  </si>
  <si>
    <t>DRYWALL, LABOR AND MATERIALS</t>
  </si>
  <si>
    <t>INTERIOR DOORS/TRIM, MATERIALS ONLY</t>
  </si>
  <si>
    <t>CABINETS, TOPS, VANITIES, L&amp;M</t>
  </si>
  <si>
    <t>HARDWOOD, LABOR AND MATERIALS</t>
  </si>
  <si>
    <t>CUSTOM CARPENTRY, LABOR AND MAT.</t>
  </si>
  <si>
    <t>INTERIOR PAINT, LABOR AND MATERIALS</t>
  </si>
  <si>
    <t>EXTERIOR PAINT, LABOR AND MATERIALS</t>
  </si>
  <si>
    <t>MIRRORS/INT HARDWARE/KNOBS L&amp;M</t>
  </si>
  <si>
    <t>CERAMIC TILE, LABOR AND MATERIALS</t>
  </si>
  <si>
    <t>CARPET, LABOR AND MATERIALS</t>
  </si>
  <si>
    <t>VINYL FLOORING, LABOR AND MATERIALS</t>
  </si>
  <si>
    <t>APPLIANCES, MATERIALS ONLY</t>
  </si>
  <si>
    <t>LIGHT FIXTURES, MATERIALS ONLY</t>
  </si>
  <si>
    <t>SIDEWALK/STOOP, INSTALLED</t>
  </si>
  <si>
    <t>ROUGH &amp; FINAL GRADING, L&amp;M</t>
  </si>
  <si>
    <t>SHRUBS, INSTALLED</t>
  </si>
  <si>
    <t>SOD, IRRIGATION, SHRUBS, INSTALLED</t>
  </si>
  <si>
    <t>GARAGE STEPS PACKAGE, L&amp;M</t>
  </si>
  <si>
    <t>DECKS, PORCHES, SCREENING, L&amp;M</t>
  </si>
  <si>
    <t>PATIO, INSTALLED</t>
  </si>
  <si>
    <t>OUTDOOR KITCHEN, LABOR AND MAT.</t>
  </si>
  <si>
    <t>FENCING, INSTALLED</t>
  </si>
  <si>
    <t>MAILBOX, ENTRANCE MONUMENT, INSTALLED</t>
  </si>
  <si>
    <t>FINISHED DRIVE, MATERIALS ONLY</t>
  </si>
  <si>
    <t>EXTERIOR FRONT POSTS, RAILS L&amp;M</t>
  </si>
  <si>
    <t>POOL, INSTALLED</t>
  </si>
  <si>
    <t>Labor to install columns</t>
  </si>
  <si>
    <t>Finished/Unfinished Space</t>
  </si>
  <si>
    <t>This is a place to further define finished and unfinished space as needed.</t>
  </si>
  <si>
    <t>Using this Document</t>
  </si>
  <si>
    <t xml:space="preserve"> Look for the text above the highlighted area in each phase to see what is included in your house.  The green highlights will be changed to yellow as actual selections are made.</t>
  </si>
  <si>
    <t>Surveying</t>
  </si>
  <si>
    <t>A final survey will be optional as it is required only by some lenders or title companies, we can recommend a title company who does not need it</t>
  </si>
  <si>
    <t>Please consult with your lender or title company to see if this is something that will be required</t>
  </si>
  <si>
    <t>Include sediment and carbon filter</t>
  </si>
  <si>
    <t>Allowance for all plumbing fixtures (material):  All fixtures, diverters, tubs, water heater</t>
  </si>
  <si>
    <t>Drill for dead bolts?</t>
  </si>
  <si>
    <t>Option to insulate garage</t>
  </si>
  <si>
    <t>For selection purposes a "1" equals the customers selection.  A "0" is the default for "not Selected"</t>
  </si>
  <si>
    <t>Interior Paint: White ceiling, white trim, 1 color on walls, FLAT paint</t>
  </si>
  <si>
    <t>Interior Paint: White ceiling, white trim, up to 3 colors on walls, FLAT paint</t>
  </si>
  <si>
    <t>Interior Paint: White ceiling, white trim, 1 color on walls, EGGSHELL paint</t>
  </si>
  <si>
    <t>Interior Paint: White ceiling, white trim, up to 3 colors on walls, EGGSHELL paint</t>
  </si>
  <si>
    <t>2.45\psf</t>
  </si>
  <si>
    <t xml:space="preserve">Upgrade .50 cents per s.f. to upgrade to eggshell. </t>
  </si>
  <si>
    <t>Exterior Paint: paint siding only</t>
  </si>
  <si>
    <t>Exterior Paint: paint siding and cornice</t>
  </si>
  <si>
    <t>Exhaust range outside ($250 for basic installation) included. Specialty, large, or high cfm fans can increase cost</t>
  </si>
  <si>
    <t>Vented Range (6" vent)</t>
  </si>
  <si>
    <t>INTERIOR AND EXTERIOR PAINTING WORKSHEET</t>
  </si>
  <si>
    <t>Description</t>
  </si>
  <si>
    <t>Extened Cost</t>
  </si>
  <si>
    <t>psf</t>
  </si>
  <si>
    <t>Total of Interior Paint Phase:</t>
  </si>
  <si>
    <t>Exterior Paint: Note, this is the starting rate.  Rate can vary with height of wall, type of siding,amount of prep work, fascia and soffit style and type of finish.</t>
  </si>
  <si>
    <t>Total of Both Paint Phases:</t>
  </si>
  <si>
    <t>NOTE: This rate is for regular paint jobs with builders grade paint.  Additional cost incurred with custom paint or specialty finish</t>
  </si>
  <si>
    <t xml:space="preserve"> Assumes customer to finance construction and permanent mortgage, Builder to finance construction at additional charge as option.  This phase includes any bank wire fees (or other fees), interest, closing costs, carrying costs, etc.. Related to financing both the land and house as applicable</t>
  </si>
  <si>
    <t>Assumes none unless customer requests or decides to enlist during the process</t>
  </si>
  <si>
    <t>INSURANCE: BUILDERS RISKAND LIABILITY</t>
  </si>
  <si>
    <t>COPYRIGHT SRD STUDIO GOTO LAST FOUR DIGITS</t>
  </si>
  <si>
    <t>COPYRIGHT 2013,2014,2015,2016 SRD STUDIO, LLC ALL RIGHTS RESERVED</t>
  </si>
  <si>
    <t>Garage Door Supply and Install Estimate</t>
  </si>
  <si>
    <t>8' x 7' Wayne Dalton 9100 Series Sonoma or Colonial Raised Panel</t>
  </si>
  <si>
    <t>9' x 7' Wayne Dalton 9100 Series Sonoma or Colonial Raised Panel</t>
  </si>
  <si>
    <t>16' x 7' Wayne Dalton 9100 Series Sonoma or Colonial Raised Panel</t>
  </si>
  <si>
    <t>8' x 8' Wayne Dalton 9100 Series Sonoma or Colonial Raised Panel</t>
  </si>
  <si>
    <t>9' x 8' Wayne Dalton 9100 Series Sonoma or Colonial Raised Panel</t>
  </si>
  <si>
    <t>16' x 8' Wayne Dalton 9100 Series Sonoma or Colonial Raised Panel</t>
  </si>
  <si>
    <t>Glass Options: 16' Wide Doors: Glass Panel</t>
  </si>
  <si>
    <t>Glass Options: 8' and 9' Wide Doors: Glass Panel</t>
  </si>
  <si>
    <t>1/2 HP Chamberlayne Liftmaster CHAIN drive Opener w/2 remotes</t>
  </si>
  <si>
    <t>Optional Accessories</t>
  </si>
  <si>
    <t>Glass Panels:</t>
  </si>
  <si>
    <t>Openers:</t>
  </si>
  <si>
    <t>Additional Remote Control</t>
  </si>
  <si>
    <t>Wireless Keypad</t>
  </si>
  <si>
    <t>Hinges and Handles (Per Set)</t>
  </si>
  <si>
    <t>Slide Lock</t>
  </si>
  <si>
    <t>Auto Latch</t>
  </si>
  <si>
    <t>1/2 HP Chamberlayne Liftmaster BELT drive Opener w/2 remotes</t>
  </si>
  <si>
    <t>AUTOFILL - SEE ESTIMATING WORKSHEET</t>
  </si>
  <si>
    <t>Electrical Estimate Worksheet</t>
  </si>
  <si>
    <t>Finished</t>
  </si>
  <si>
    <t>Unfinished</t>
  </si>
  <si>
    <t>Mechanical</t>
  </si>
  <si>
    <t>Detached Garage</t>
  </si>
  <si>
    <t>TOTAL AREA</t>
  </si>
  <si>
    <t>General Specifications</t>
  </si>
  <si>
    <t>Job Name</t>
  </si>
  <si>
    <t>Item/Description</t>
  </si>
  <si>
    <t>Extended Cost</t>
  </si>
  <si>
    <t>Room Total</t>
  </si>
  <si>
    <t>Gen. Notes</t>
  </si>
  <si>
    <t>Gen. Job Costs</t>
  </si>
  <si>
    <t xml:space="preserve">Finished Area Cost per square foot - Rough and Final </t>
  </si>
  <si>
    <t>Room Specific Costs</t>
  </si>
  <si>
    <t>Room Name</t>
  </si>
  <si>
    <t>Foyer</t>
  </si>
  <si>
    <t>Living Room</t>
  </si>
  <si>
    <t xml:space="preserve">Dining Room </t>
  </si>
  <si>
    <t>Family Room</t>
  </si>
  <si>
    <t>Hallway 1</t>
  </si>
  <si>
    <t>Powder Room 1</t>
  </si>
  <si>
    <t>Kitchen</t>
  </si>
  <si>
    <t>Study</t>
  </si>
  <si>
    <t>Laundry Room</t>
  </si>
  <si>
    <t>Bedroom 2</t>
  </si>
  <si>
    <t>Bathroom 2</t>
  </si>
  <si>
    <t>Bedroom 3</t>
  </si>
  <si>
    <t>Bathroom 3</t>
  </si>
  <si>
    <t>Master Bedroom</t>
  </si>
  <si>
    <t>Master Bath</t>
  </si>
  <si>
    <t>Total of all Rooms</t>
  </si>
  <si>
    <t>Job Total</t>
  </si>
  <si>
    <t>BEGIN DATA LISTS</t>
  </si>
  <si>
    <t>ELECTRICAL ESTIMATING DATA</t>
  </si>
  <si>
    <t>ROOMS</t>
  </si>
  <si>
    <t>Great Room</t>
  </si>
  <si>
    <t>Parlour</t>
  </si>
  <si>
    <t xml:space="preserve">Sunroom </t>
  </si>
  <si>
    <t>Hallway 2</t>
  </si>
  <si>
    <t>Hallway3</t>
  </si>
  <si>
    <t>Hallway 4</t>
  </si>
  <si>
    <t>Play Room</t>
  </si>
  <si>
    <t>Loft 1</t>
  </si>
  <si>
    <t>Loft 2</t>
  </si>
  <si>
    <t>Bonus Room</t>
  </si>
  <si>
    <t>Powder Room 2</t>
  </si>
  <si>
    <t>Pool Bath</t>
  </si>
  <si>
    <t>Bathroom 4</t>
  </si>
  <si>
    <t>Bathroom 5</t>
  </si>
  <si>
    <t>Bedroom 4</t>
  </si>
  <si>
    <t>Bedroom 5</t>
  </si>
  <si>
    <t>Bedroom 6</t>
  </si>
  <si>
    <t>Guest Room</t>
  </si>
  <si>
    <t>Office</t>
  </si>
  <si>
    <t>Storage</t>
  </si>
  <si>
    <t>Kitchen 2</t>
  </si>
  <si>
    <t>Nook</t>
  </si>
  <si>
    <t>Breakfast</t>
  </si>
  <si>
    <t>Pantry</t>
  </si>
  <si>
    <t>Pantry 2</t>
  </si>
  <si>
    <t xml:space="preserve">Deck </t>
  </si>
  <si>
    <t>Exterior Electrical</t>
  </si>
  <si>
    <t xml:space="preserve">400 amp; Per code (Includes 3 phone outlets; 3 ceiling fan prewires; 3 cable outlets); Allowance for lighting fixtures; Ceiling fan location?;  Include a subpanel for a plug-in generator; </t>
  </si>
  <si>
    <t>Cash Proffers</t>
  </si>
  <si>
    <t>CASH PROFFERS</t>
  </si>
  <si>
    <t>Double hung vinyl windows with wooden jambs, Low E, GBG, w/screens</t>
  </si>
  <si>
    <t>Labor Cost</t>
  </si>
  <si>
    <t>Labor Description</t>
  </si>
  <si>
    <t>Grand Manor Labor</t>
  </si>
  <si>
    <t>Material Cost</t>
  </si>
  <si>
    <t>Roofing Material Estimate</t>
  </si>
  <si>
    <t>Roofing Labor Estimate</t>
  </si>
  <si>
    <t>Notes</t>
  </si>
  <si>
    <t>2 Square roll underlayment</t>
  </si>
  <si>
    <t>4 Square roll underlayment</t>
  </si>
  <si>
    <t>10"x40", 100' per bundle</t>
  </si>
  <si>
    <t>Per Square, 3 bundles/Sq</t>
  </si>
  <si>
    <t xml:space="preserve">33' Per bundle </t>
  </si>
  <si>
    <t>4' GAF  Ridge Vent</t>
  </si>
  <si>
    <t>24"x50' roll</t>
  </si>
  <si>
    <t>5"x5"x8" 50 per bundle</t>
  </si>
  <si>
    <t>Supplied and Installed</t>
  </si>
  <si>
    <t>Apron Flashing (Wall) Material Only</t>
  </si>
  <si>
    <t>No tax on delivery</t>
  </si>
  <si>
    <t>24"x50' roll Valley and Apron Flashing</t>
  </si>
  <si>
    <t>Nails - coil 1-1/4"</t>
  </si>
  <si>
    <t>7,200 Per box</t>
  </si>
  <si>
    <t>5/16" ADO Staples</t>
  </si>
  <si>
    <t>Fits R-11/T-50</t>
  </si>
  <si>
    <t>Polyurethane Caulk, Black</t>
  </si>
  <si>
    <t>TUBE</t>
  </si>
  <si>
    <t>24 Tubes per case</t>
  </si>
  <si>
    <t>Use where there is no ridge vent</t>
  </si>
  <si>
    <t>at plumbing stacks</t>
  </si>
  <si>
    <t>Starter Shingles for Grand Manor</t>
  </si>
  <si>
    <t>10' Per Bundle</t>
  </si>
  <si>
    <t>Grand Manor Shingles</t>
  </si>
  <si>
    <t>Per Square</t>
  </si>
  <si>
    <t>Grand Manor Ridge Cap - H&amp;R</t>
  </si>
  <si>
    <t>Certainteed High Perormance 102'/bndl</t>
  </si>
  <si>
    <t>Landmark Premium (50 year) Dimensional Shingle</t>
  </si>
  <si>
    <t>By quote only</t>
  </si>
  <si>
    <t>Run Step Flashing</t>
  </si>
  <si>
    <t>Install Drip Edge</t>
  </si>
  <si>
    <t>Nails - Coil 1-1/4"</t>
  </si>
  <si>
    <t>Landmark Premium (50 year) Dimen. Shingle Labor</t>
  </si>
  <si>
    <t>Total Labor Estimate</t>
  </si>
  <si>
    <t>Total Job Estimate (Materials and Labor)</t>
  </si>
  <si>
    <t>NOTES:</t>
  </si>
  <si>
    <t>DO A LINEAL FOOT TAKEOFF BASED ON THE PLANS</t>
  </si>
  <si>
    <t>NOTE:</t>
  </si>
  <si>
    <t xml:space="preserve">PINE CROWN 9/16X5-1/4 LWM45 FJ PRMD </t>
  </si>
  <si>
    <t xml:space="preserve">WOLF TRIM 1-3/4X5-3/4 PVC BRICK MOULD </t>
  </si>
  <si>
    <t xml:space="preserve">PINE CH RAIL 1-1/16X3 WM300 FJ PRMD </t>
  </si>
  <si>
    <t xml:space="preserve">PINE LATTICE 1/4X1-1/2 LWM269 CLR </t>
  </si>
  <si>
    <t xml:space="preserve">PINE MULL CSG 3/8X1-1/8 LWM956 CLR BEADED </t>
  </si>
  <si>
    <t xml:space="preserve">PINE MULL CSG 3/8X1-1/2 LWM956 CLR BEADED </t>
  </si>
  <si>
    <t xml:space="preserve">PINE ROSETTE 3-1/2X3  </t>
  </si>
  <si>
    <t xml:space="preserve">PINE PLINTH BLOCK 3/4X3-1/2 WM-10 </t>
  </si>
  <si>
    <t xml:space="preserve">PINE STOOL 1-1/16X2-3/4 WM1164 FJ PRMD RABB </t>
  </si>
  <si>
    <t xml:space="preserve">PINE STOOL 1-1/16X3-1/4 WM1163 FJ 3/4 RABB </t>
  </si>
  <si>
    <t xml:space="preserve">PINE STOOL 1-1/16X5-1/4 WM1159 PARKER CLR RABB </t>
  </si>
  <si>
    <t xml:space="preserve">PINE STOOL 11/16X5-1/4 WM1021 FJ </t>
  </si>
  <si>
    <t xml:space="preserve">PINE CSG 1-1/16X3-1/2 #97 FJ ADAMS </t>
  </si>
  <si>
    <t xml:space="preserve">PINE CRNR GD 1-1/8X1-1/8 WM205 CLR </t>
  </si>
  <si>
    <t xml:space="preserve">PINE DENTIL 1/2X1-3/4 CLR </t>
  </si>
  <si>
    <t xml:space="preserve">PINE CROWN 9/16X4-5/8 LWM47 FJ </t>
  </si>
  <si>
    <t xml:space="preserve">PINE CROWN 9/16X3-5/8 LWM49 FJ </t>
  </si>
  <si>
    <t xml:space="preserve">PINE CROWN 9/16X2-5/8 WM53 FJ PRMD </t>
  </si>
  <si>
    <t xml:space="preserve">PINE BASECAP 11/16X1-1/8 WM167 FJ PRMD </t>
  </si>
  <si>
    <t xml:space="preserve">PINE COVE 11/16X11/16 WM100 CLR </t>
  </si>
  <si>
    <t xml:space="preserve">PINE QTR RND 11/16X11/16 WM106 CLR </t>
  </si>
  <si>
    <t xml:space="preserve">BANAK BASE SHOE 1/2X3/4  </t>
  </si>
  <si>
    <t xml:space="preserve">OAK BASE SHOE 1/2X3/4 WM126 </t>
  </si>
  <si>
    <t xml:space="preserve">PINE BASE 9/16X3-1/4 WM753 FJ </t>
  </si>
  <si>
    <t xml:space="preserve">PINE BASE 9/16X4-1/4 WM750 FJ </t>
  </si>
  <si>
    <t xml:space="preserve">PINE BASE 11/16X5-1/4 LWM163 FJ </t>
  </si>
  <si>
    <t xml:space="preserve">PINE BASE 9/16X3-1/4 WM623 FJ </t>
  </si>
  <si>
    <t xml:space="preserve">PINE STOP 5/8 CLR BEADED  </t>
  </si>
  <si>
    <t xml:space="preserve">PINE MULL CSG 9/16X4-1/4 WM954 FJ BEADED PRMD </t>
  </si>
  <si>
    <t xml:space="preserve">LJ 6010 2-1/4X2-3/8 NO PLOW RED OAK </t>
  </si>
  <si>
    <t xml:space="preserve">LJ 4040 OAK NEWEL SHORT UTILITY 3X48    </t>
  </si>
  <si>
    <t xml:space="preserve">LJ 4045 OAK NEWEL 2ND FLOOR LANDING 3X58    </t>
  </si>
  <si>
    <t xml:space="preserve">LJ 4015 OAK NEWEL INTERMED LANDING 3X58"  </t>
  </si>
  <si>
    <t xml:space="preserve">LJ 4042 OAK NEWEL LONG UTILITY 3X58    </t>
  </si>
  <si>
    <t xml:space="preserve">LJ OPENING CAP RED OAK </t>
  </si>
  <si>
    <t xml:space="preserve">LJ S-7030 OAK VOLUTE LEFT HAND S SERIES </t>
  </si>
  <si>
    <t xml:space="preserve">LJ S-7035 OAK VOLUTE RIGHT HAND S SERIES </t>
  </si>
  <si>
    <t xml:space="preserve">LJ 7040 OAK TURNOUT LEFT HAND 4-7/8 S SERIES </t>
  </si>
  <si>
    <t xml:space="preserve">LJ 7045 OAK TURNOUT RIGHT HND 4-7/8 S SERIES </t>
  </si>
  <si>
    <t xml:space="preserve">LJ 7041 OAK TURNOUT LEFT HAND 3 S SERIES </t>
  </si>
  <si>
    <t xml:space="preserve">OAK RIGHT TURNOUT S SERIES </t>
  </si>
  <si>
    <t xml:space="preserve">LJ S7010 OAK START EASING S SERIES </t>
  </si>
  <si>
    <t xml:space="preserve">LJ COPED END RED OAK </t>
  </si>
  <si>
    <t xml:space="preserve">LJ S7099 OAK GOOSENECK 2 RISER NO CAP S SERIES </t>
  </si>
  <si>
    <t xml:space="preserve">LJ S5015 PRM HG BALUSTER COL TAPER TOP 1-1/4X34 </t>
  </si>
  <si>
    <t xml:space="preserve">LJ S5015 PRM HG BALUSTER COL TAPER TOP 1-1/4X36 </t>
  </si>
  <si>
    <t xml:space="preserve">LJ S5015 PRM HG BALUSTER COL TAPER TOP 1-1/4X39 </t>
  </si>
  <si>
    <t xml:space="preserve">LJ S5015 PRM HG BALUSTER COL TAPER TOP 1-1/4X42 </t>
  </si>
  <si>
    <t xml:space="preserve">LJ 7027 OAK OVAL ROSETTE </t>
  </si>
  <si>
    <t xml:space="preserve">LJ 8090 OAK LANDING TREAD 5-1/4    </t>
  </si>
  <si>
    <t xml:space="preserve">RED OAK 1X8 RL CLEAR  </t>
  </si>
  <si>
    <t xml:space="preserve">COLUMN PLAIN RD SPLIT 12"X8' FG 1/2 COL ONLY"  </t>
  </si>
  <si>
    <t xml:space="preserve">COLUMN PLAIN RD 12X8 FG COLUMN ONLY </t>
  </si>
  <si>
    <t xml:space="preserve">MDF 3/4X5-1/2 7/0 FLUTED LEG </t>
  </si>
  <si>
    <t xml:space="preserve">COLUMN PLAIN RD 8X8 FG COLUMN ONLY </t>
  </si>
  <si>
    <t xml:space="preserve">COLUMN PLAIN RD SPLIT 10"X8' FG 1/2 COL ONLY"  </t>
  </si>
  <si>
    <t xml:space="preserve">COLUMN PLAIN RND 10X8 FG COLUMN ONLY </t>
  </si>
  <si>
    <t xml:space="preserve">COLUMN PLAIN RD 12X10 FG COLUMN ONLY </t>
  </si>
  <si>
    <t xml:space="preserve">COLUMN PLAIN RD SPLIT 12"X10' FG 1/2 COL ONLY" </t>
  </si>
  <si>
    <t xml:space="preserve">COLUMN PLAIN RND 10X10 FG COLUMN ONLY </t>
  </si>
  <si>
    <t xml:space="preserve">COLUMN PLAIN RD SPLIT 10"X10' FG 1/2 COL ONLY" </t>
  </si>
  <si>
    <t xml:space="preserve">WSTRN SPRUCE 1X6X16 #2 FINISH </t>
  </si>
  <si>
    <t xml:space="preserve">WSTRN SPRUCE 1X4X16 #2 FINISH </t>
  </si>
  <si>
    <t xml:space="preserve">WSTRN SPRUCE 1X10X16 #2 FINISH </t>
  </si>
  <si>
    <t xml:space="preserve">WSTRN SPRUCE 1X8X16 #2 FINISH </t>
  </si>
  <si>
    <t xml:space="preserve">MDO 1/2 4X8 1 SIDE  </t>
  </si>
  <si>
    <t xml:space="preserve">PINE 11/32 4X8 PLYBEAD SHIPLAP 2" OC </t>
  </si>
  <si>
    <t xml:space="preserve">MDO 3/4 4X8 1 SIDE  </t>
  </si>
  <si>
    <t xml:space="preserve">MDO 3/4 4X10 2 SIDE  </t>
  </si>
  <si>
    <t xml:space="preserve">MDF 3/4 49X97  </t>
  </si>
  <si>
    <t xml:space="preserve">MDF 3/4 5X10 SHEET  </t>
  </si>
  <si>
    <t xml:space="preserve">YELLOW PINE 5/4X6X16 C&amp;BTR </t>
  </si>
  <si>
    <t xml:space="preserve">YELLOW PINE 5/4X8X16 C&amp;BTR </t>
  </si>
  <si>
    <t xml:space="preserve">YELLOW PINE 1X4X16 C&amp;BTR </t>
  </si>
  <si>
    <t xml:space="preserve">YELLOW PINE 1X6X16 C&amp;BTR </t>
  </si>
  <si>
    <t xml:space="preserve">YELLOW PINE 1X8X16 C&amp;BTR </t>
  </si>
  <si>
    <t xml:space="preserve">LJ 4091 OAK NEWEL BOX 6-1/4X55    </t>
  </si>
  <si>
    <t xml:space="preserve">LJ 1 1/4 CRAFTSMAN SQ BL PRIMED </t>
  </si>
  <si>
    <t xml:space="preserve">LJ 1-1/4 CRAFTSMAN SQ BL PRIMED S-5060-42 </t>
  </si>
  <si>
    <t xml:space="preserve">PINE 11/32 4X8 AC EXT SANDED PLYWOOD </t>
  </si>
  <si>
    <t xml:space="preserve">PINE 15/32 4X8 AC EXT SANDED PLYWOOD </t>
  </si>
  <si>
    <t xml:space="preserve">PINE 23/32 4X8 AC EXT SANDED PLYWOOD </t>
  </si>
  <si>
    <t xml:space="preserve">TRTD 15/32 4X8 CDX ABV GRD </t>
  </si>
  <si>
    <t xml:space="preserve">PINE BED 9/16X1-5/8 WM75 FJ PRMD </t>
  </si>
  <si>
    <t xml:space="preserve">PVC BASECAP 11/16X1-1/8 16/0 LWM164 </t>
  </si>
  <si>
    <t xml:space="preserve">PINE BRICK MLDG 1-1/4X2 WM180 FJ PRMD </t>
  </si>
  <si>
    <t xml:space="preserve">PVC BRICK MLDG 3-1/4 #183 </t>
  </si>
  <si>
    <t xml:space="preserve">PVC BRICK MLDG 180 CENTER </t>
  </si>
  <si>
    <t xml:space="preserve">PINE RAKE 11/16X1-5/8 WM210 FJ PRMD </t>
  </si>
  <si>
    <t xml:space="preserve">COLUMN PLAIN RD 8X10 FG COLUMN ONLY </t>
  </si>
  <si>
    <t xml:space="preserve">BOX COLUMN 6X6X8 PINE COLUMN ONLY </t>
  </si>
  <si>
    <t xml:space="preserve">BOX COLUMN 6X6X9 PINE COLUMN ONLY </t>
  </si>
  <si>
    <t xml:space="preserve">PINE CSG 11/16X2-1/4 WM376 FJ </t>
  </si>
  <si>
    <t xml:space="preserve">PINE CSG 11/16X3-1/4 WM445 FJ </t>
  </si>
  <si>
    <t xml:space="preserve">GE MAX 3500 WHITE 10.1OZ  </t>
  </si>
  <si>
    <t xml:space="preserve">CLEAR POLY 4MIL 12X100 STANDARD </t>
  </si>
  <si>
    <t xml:space="preserve">ARTRIM PVC 1X3-1/2X18 SMOOTH/WOODGRAIN </t>
  </si>
  <si>
    <t xml:space="preserve">ARTRIM PVC 1X4-1/2X18 SMOOTH/WOODGRAIN </t>
  </si>
  <si>
    <t xml:space="preserve">ARTRIM PVC 1X5-1/2X18 SMOOTH/WOODGRAIN </t>
  </si>
  <si>
    <t xml:space="preserve">ARTRIM PVC 1X7-1/4X18 SMOOTH/WOODGRAIN </t>
  </si>
  <si>
    <t xml:space="preserve">ARTRIM PVC 1X9-1/4X18 SMOOTH/WOODGRAIN </t>
  </si>
  <si>
    <t xml:space="preserve">ARTRIM PVC 3/4X11-1/4X18 SMOOTH/WOODGRAIN </t>
  </si>
  <si>
    <t xml:space="preserve">ARTRIM PVC 3/4X3-1/2X18 SMOOTH/WOODGRAIN </t>
  </si>
  <si>
    <t xml:space="preserve">ARTRIM PVC 3/4X4-1/2X18 SMOOTH/WOODGRAIN </t>
  </si>
  <si>
    <t xml:space="preserve">ARTRIM PVC 3/4X4X8 SMOOTH/SMOOTH </t>
  </si>
  <si>
    <t xml:space="preserve">ARTRIM PVC 3/4X5-1/2X18 SMOOTH/WOODGRAIN </t>
  </si>
  <si>
    <t xml:space="preserve">ARTRIM PVC 3/4X7-1/4X18 SMOOTH/WOODGRAIN </t>
  </si>
  <si>
    <t xml:space="preserve">ARTRIM PVC 3/4X9-1/4X18 SMOOTH/WOODGRAIN </t>
  </si>
  <si>
    <t xml:space="preserve">ARTRIM PVC 3/8X4X8 SMOOTH/SMOOTH </t>
  </si>
  <si>
    <t xml:space="preserve">ARTRIM TRIM BOARD 1X4X16 PINE FJ PRIMED </t>
  </si>
  <si>
    <t xml:space="preserve">ARTRIM TRIM BRD 1X10X16 PINE FJ PRIMED </t>
  </si>
  <si>
    <t xml:space="preserve">ARTRIM TRIM BRD 1X12X16 PINE FJ PRIMED </t>
  </si>
  <si>
    <t xml:space="preserve">ARTRIM TRIM BOARD 1X6X16 PINE FJ PRIMED </t>
  </si>
  <si>
    <t xml:space="preserve">ARTRIM TRIM BOARD 1X8X16 PINE FJ PRIMED </t>
  </si>
  <si>
    <t xml:space="preserve">ARTRIM TRIM BOARD 5/4X12X16 PINE FJ PRIMED </t>
  </si>
  <si>
    <t xml:space="preserve">ARTRIM TRIM BRD 5/4X4X16 PINE FJ PRIMED </t>
  </si>
  <si>
    <t xml:space="preserve">ID,S,COL,14,68,RH,FS,NOS,SB,445F,AN,NT,NOH,NCDW, </t>
  </si>
  <si>
    <t xml:space="preserve">ID,S,COL,14,68,LH,FS,NOS,SB,445F,AN,NT,NOH,NCDW, </t>
  </si>
  <si>
    <t xml:space="preserve">ID,S,COL,16,68,RH,FS,NOS,SB,445F,AN,NT,NOH,NCDW, </t>
  </si>
  <si>
    <t xml:space="preserve">ID,S,COL,16,68,LH,FS,NOS,SB,445F,AN,NT,NOH,NCDW, </t>
  </si>
  <si>
    <t xml:space="preserve">ID,S,COL,18,68,RH,FS,NOS,SB,445F,AN,NT,NOH,NCDW, </t>
  </si>
  <si>
    <t xml:space="preserve">ID,S,COL,18,68,LH,FS,NOS,SB,445F,AN,NT,NOH,NCDW, </t>
  </si>
  <si>
    <t xml:space="preserve">ID,S,COL,20,68,RH,FS,NOS,SB,445F,AN,NT,NOH,NCDW, </t>
  </si>
  <si>
    <t xml:space="preserve">ID,S,COL,20,68,LH,FS,NOS,SB,445F,AN,NT,NOH,NCDW, </t>
  </si>
  <si>
    <t xml:space="preserve">ID,S,COL,24,68,RH,FS,NOS,SB,445F,AN,NT,NOH,NCDW, </t>
  </si>
  <si>
    <t xml:space="preserve">ID,S,COL,24,68,LH,FS,NOS,SB,445F,AN,NT,NOH,NCDW, </t>
  </si>
  <si>
    <t xml:space="preserve">ID,S,COL,26,68,RH,FS,NOS,SB,445F,AN,NT,NOH,NCDW, </t>
  </si>
  <si>
    <t xml:space="preserve">ID,S,COL,26,68,LH,FS,NOS,SB,445F,AN,NT,NOH,NCDW, </t>
  </si>
  <si>
    <t xml:space="preserve">ID,S,COL,28,68,RH,FS,NOS,SB,445F,AN,NT,NOH,NCDW, </t>
  </si>
  <si>
    <t xml:space="preserve">ID,S,COL,28,68,LH,FS,NOS,SB,445F,AN,NT,NOH,NCDW, </t>
  </si>
  <si>
    <t xml:space="preserve">ID,S,COL,30,68,RH,FS,NOS,SB,445F,AN,NT,NOH,NCDW, </t>
  </si>
  <si>
    <t xml:space="preserve">ID,S,COL,30,68,LH,FS,NOS,SB,445F,AN,NT,NOH,NCDW, </t>
  </si>
  <si>
    <t xml:space="preserve">ID,D,COL,26,68,NH,FS,NOS,NB,445F,AN,NT,BCSN,NCDW </t>
  </si>
  <si>
    <t xml:space="preserve">ID,D,COL,30,68,NH,FS,NOS,NB,445F,AN,NT,BCSN,NCDW </t>
  </si>
  <si>
    <t xml:space="preserve">ID,D,COL,34,68,NH,FS,NOS,NB,445F,AN,NT,BCSN,NCDW </t>
  </si>
  <si>
    <t xml:space="preserve">ID,D,COL,40,68,NH,FS,NOS,NB,445F,AN,NT,BCSN,NCDW </t>
  </si>
  <si>
    <t xml:space="preserve">ID,D,COL,48,68,NH,FS,NOS,NB,445F,AN,NT,BCSN,NCDW </t>
  </si>
  <si>
    <t xml:space="preserve">ID,D,COL,50,68,NH,FS,NOS,NB,445F,AN,NT,BCSN,NCDW </t>
  </si>
  <si>
    <t xml:space="preserve">ID,D,COL,54,68,NH,FS,NOS,NB,445F,AN,NT,BCSN,NCDW </t>
  </si>
  <si>
    <t xml:space="preserve">ID,D,COL,60,68,NH,FS,NOS,NB,445F,AN,NT,BCSN,NCDW </t>
  </si>
  <si>
    <t xml:space="preserve">CO,30,68,FF,445F,NT </t>
  </si>
  <si>
    <t xml:space="preserve">CO,30,80,FF,445F,NT </t>
  </si>
  <si>
    <t xml:space="preserve">CO,40,68,FF,445F,NT </t>
  </si>
  <si>
    <t xml:space="preserve">CO,50,68,FF,445F,NT </t>
  </si>
  <si>
    <t xml:space="preserve">CO,50,80,FF,445F,NT </t>
  </si>
  <si>
    <t xml:space="preserve">CO,60,68,FF,445F,NT </t>
  </si>
  <si>
    <t xml:space="preserve">CO,60,80,FF,445F,NT </t>
  </si>
  <si>
    <t xml:space="preserve">CO,80,68,FF,445F,NT </t>
  </si>
  <si>
    <t xml:space="preserve">CO,100,68,FF,445F,NT </t>
  </si>
  <si>
    <t xml:space="preserve">CO,26,68,FF,445F,NT </t>
  </si>
  <si>
    <t xml:space="preserve">CO,28,68,FF,445F,NT </t>
  </si>
  <si>
    <t xml:space="preserve">ID,S,COL,14,68,RH,FS,NOS,SB,376F,AN,NT,NOH,NCDW, </t>
  </si>
  <si>
    <t xml:space="preserve">ID,S,COL,14,68,LH,FS,NOS,SB,376F,AN,NT,NOH,NCDW, </t>
  </si>
  <si>
    <t xml:space="preserve">ID,S,COL,16,68,RH,FS,NOS,SB,376F,AN,NT,NOH,NCDW, </t>
  </si>
  <si>
    <t xml:space="preserve">ID,S,COL,16,68,LH,FS,NOS,SB,376F,AN,NT,NOH,NCDW, </t>
  </si>
  <si>
    <t xml:space="preserve">ID,S,COL,18,68,RH,FS,NOS,SB,376F,AN,NT,NOH,NCDW, </t>
  </si>
  <si>
    <t xml:space="preserve">ID,S,COL,18,68,LH,FS,NOS,SB,376F,AN,NT,NOH,NCDW, </t>
  </si>
  <si>
    <t xml:space="preserve">ID,S,COL,20,68,RH,FS,NOS,SB,376F,AN,NT,NOH,NCDW, </t>
  </si>
  <si>
    <t xml:space="preserve">ID,S,COL,20,68,LH,FS,NOS,SB,376F,AN,NT,NOH,NCDW, </t>
  </si>
  <si>
    <t xml:space="preserve">ID,S,COL,24,68,RH,FS,NOS,SB,376F,AN,NT,NOH,NCDW, </t>
  </si>
  <si>
    <t xml:space="preserve">ID,S,COL,24,68,LH,FS,NOS,SB,376F,AN,NT,NOH,NCDW, </t>
  </si>
  <si>
    <t xml:space="preserve">ID,S,COL,26,68,RH,FS,NOS,SB,376F,AN,NT,NOH,NCDW, </t>
  </si>
  <si>
    <t xml:space="preserve">ID,S,COL,26,68,LH,FS,NOS,SB,376F,AN,NT,NOH,NCDW, </t>
  </si>
  <si>
    <t xml:space="preserve">ID,S,COL,28,68,RH,FS,NOS,SB,376F,AN,NT,NOH,NCDW, </t>
  </si>
  <si>
    <t xml:space="preserve">ID,S,COL,28,68,LH,FS,NOS,SB,376F,AN,NT,NOH,NCDW, </t>
  </si>
  <si>
    <t xml:space="preserve">ID,S,COL,30,68,RH,FS,NOS,SB,376F,AN,NT,NOH,NCDW, </t>
  </si>
  <si>
    <t xml:space="preserve">ID,S,COL,30,68,LH,FS,NOS,SB,376F,AN,NT,NOH,NCDW, </t>
  </si>
  <si>
    <t xml:space="preserve">ID,D,COL,30,68,NH,FS,NOS,NB,376F,AN,NT,BCSN,NCDW </t>
  </si>
  <si>
    <t xml:space="preserve">ID,D,COL,34,68,NH,FS,NOS,NB,376F,AN,NT,BCSN,NCDW </t>
  </si>
  <si>
    <t xml:space="preserve">ID,D,COL,40,68,NH,FS,NOS,NB,376F,AN,NT,BCSN,NCDW </t>
  </si>
  <si>
    <t xml:space="preserve">ID,D,COL,48,68,NH,FS,NOS,NB,376F,AN,NT,BCSN,NCDW </t>
  </si>
  <si>
    <t xml:space="preserve">ID,D,COL,50,68,NH,FS,NOS,NB,376F,AN,NT,BCSN,NCDW </t>
  </si>
  <si>
    <t xml:space="preserve">ID,D,COL,54,68,NH,FS,NOS,NB,376F,AN,NT,BCSN,NCDW </t>
  </si>
  <si>
    <t xml:space="preserve">ID,D,COL,60,68,NH,FS,NOS,NB,376F,AN,NT,BCSN,NCDW </t>
  </si>
  <si>
    <t xml:space="preserve">CASED OPENING 3/0X6/8 FLT 4916 FJ 376F </t>
  </si>
  <si>
    <t xml:space="preserve">CASED OPENING 4/0X6/8 FLT 4916 FJ 376F </t>
  </si>
  <si>
    <t xml:space="preserve">CASED OPENING 5/0X6/8 FLT 4916 FJ 376F </t>
  </si>
  <si>
    <t xml:space="preserve">CASED OPENING 6/0X6/8 FLT 4916 FJ 376F </t>
  </si>
  <si>
    <t xml:space="preserve">CO,80,68,FF,376F,NT </t>
  </si>
  <si>
    <t xml:space="preserve">CO,100,68,FF,376F,NT </t>
  </si>
  <si>
    <t xml:space="preserve">CO,26,68,FF,376F,NT </t>
  </si>
  <si>
    <t xml:space="preserve">CASED OPENING 2/8X6/8 FLT 4916 FJ 376F </t>
  </si>
  <si>
    <t xml:space="preserve">COLONIST TEXT 1-3/8 2/0X6/8 HC </t>
  </si>
  <si>
    <t xml:space="preserve">COLONIST TEXT 1-3/8 2/4X6/8 HC </t>
  </si>
  <si>
    <t xml:space="preserve">COLONIST TEXT 1-3/8 2/6X6/8 HC </t>
  </si>
  <si>
    <t xml:space="preserve">COLONIST TEXT 1-3/8 2/8X6/8 HC </t>
  </si>
  <si>
    <t xml:space="preserve">COLONIST TEXT 1-3/8 3/0X6/8 HC </t>
  </si>
  <si>
    <t xml:space="preserve">ID,S,COL,14,68,RH,FS,NOS,SB,97F,AN,NT,NOH,NCDW,N </t>
  </si>
  <si>
    <t xml:space="preserve">ID,S,COL,14,68,LH,FS,NOS,SB,97F,AN,NT,NOH,NCDW,N </t>
  </si>
  <si>
    <t xml:space="preserve">ID,S,COL,16,68,RH,FS,NOS,SB,97F,AN,NT,NOH,NCDW,N </t>
  </si>
  <si>
    <t xml:space="preserve">ID,S,COL,16,68,LH,FS,NOS,SB,97F,AN,NT,NOH,NCDW,N </t>
  </si>
  <si>
    <t xml:space="preserve">ID,S,COL,18,68,RH,FS,NOS,SB,97F,AN,NT,NOH,NCDW,N </t>
  </si>
  <si>
    <t xml:space="preserve">ID,S,COL,18,68,LH,FS,NOS,SB,97F,AN,NT,NOH,NCDW,N </t>
  </si>
  <si>
    <t xml:space="preserve">ID,S,COL,20,68,RH,FS,NOS,SB,97F,AN,NT,NOH,NCDW,N </t>
  </si>
  <si>
    <t xml:space="preserve">ID,S,COL,20,68,LH,FS,NOS,SB,97F,AN,NT,NOH,NCDW,N </t>
  </si>
  <si>
    <t xml:space="preserve">ID,S,COL,24,68,RH,FS,NOS,SB,97F,AN,NT,NOH,NCDW,N </t>
  </si>
  <si>
    <t xml:space="preserve">ID,S,COL,24,68,LH,FS,NOS,SB,97F,AN,NT,NOH,NCDW,N </t>
  </si>
  <si>
    <t xml:space="preserve">ID,S,COL,26,68,RH,FS,NOS,SB,97F,AN,NT,NOH,NCDW,N </t>
  </si>
  <si>
    <t xml:space="preserve">ID,S,COL,26,68,LH,FS,NOS,SB,97F,AN,NT,NOH,NCDW,N </t>
  </si>
  <si>
    <t xml:space="preserve">ID,S,COL,28,68,RH,FS,NOS,SB,97F,AN,NT,NOH,NCDW,N </t>
  </si>
  <si>
    <t xml:space="preserve">ID,S,COL,28,68,LH,FS,NOS,SB,97F,AN,NT,NOH,NCDW,N </t>
  </si>
  <si>
    <t xml:space="preserve">ID,S,COL,30,68,RH,FS,NOS,SB,97F,AN,NT,NOH,NCDW,N </t>
  </si>
  <si>
    <t xml:space="preserve">ID,S,COL,30,68,LH,FS,NOS,SB,97F,AN,NT,NOH,NCDW,N </t>
  </si>
  <si>
    <t xml:space="preserve">ID,D,COL,30,68,NH,FS,NOS,NB,97F,AN,NT,BCSN,NCDW, </t>
  </si>
  <si>
    <t xml:space="preserve">ID,D,COL,40,68,NH,FS,NOS,NB,97F,AN,NT,BCSN,NCDW, </t>
  </si>
  <si>
    <t xml:space="preserve">ID,D,COL,50,68,NH,FS,NOS,NB,97F,AN,NT,BCSN,NCDW, </t>
  </si>
  <si>
    <t xml:space="preserve">ID,D,COL,54,68,NH,FS,NOS,NB,97F,AN,NT,BCSN,NCDW, </t>
  </si>
  <si>
    <t xml:space="preserve">ID,D,COL,60,68,NH,FS,NOS,NB,97F,AN,NT,BCSN,NCDW, </t>
  </si>
  <si>
    <t xml:space="preserve">ID,S,COLSC,16,68,RH,FFP,ID17,SB,NC,AN,NT,NOH,NCD </t>
  </si>
  <si>
    <t xml:space="preserve">ID,S,COLSC,16,68,LH,FFP,ID17,SB,NC,AN,NT,NOH,NCD </t>
  </si>
  <si>
    <t xml:space="preserve">ID,S,COLSC,18,68,RH,FFP,ID17,SB,NC,AN,NT,NOH,NCD </t>
  </si>
  <si>
    <t xml:space="preserve">ID,S,COLSC,18,68,LH,FFP,ID17,SB,NC,AN,NT,NOH,NCD </t>
  </si>
  <si>
    <t xml:space="preserve">ID,S,COLSC,20,68,RH,FFP,ID17,SB,NC,AN,NT,NOH,NCD </t>
  </si>
  <si>
    <t xml:space="preserve">ID,S,COLSC,20,68,LH,FFP,ID17,SB,NC,AN,NT,NOH,NCD </t>
  </si>
  <si>
    <t xml:space="preserve">ID,S,COLSC,24,68,RH,FFP,ID17,SB,NC,AN,NT,NOH,NCD </t>
  </si>
  <si>
    <t xml:space="preserve">ID,S,COLSC,24,68,LH,FFP,ID17,SB,NC,AN,NT,NOH,NCD </t>
  </si>
  <si>
    <t xml:space="preserve">ID,S,COLSC,26,68,RH,FFP,ID17,SB,NC,AN,NT,NOH,NCD </t>
  </si>
  <si>
    <t xml:space="preserve">ID,S,COLSC,26,68,LH,FFP,ID17,SB,NC,AN,NT,NOH,NCD </t>
  </si>
  <si>
    <t xml:space="preserve">ID,S,COLSC,28,68,RH,FFP,ID17,SB,NC,AN,NT,NOH,NCD </t>
  </si>
  <si>
    <t xml:space="preserve">ID,S,COLSC,28,68,LH,FFP,ID17,SB,NC,AN,NT,NOH,NCD </t>
  </si>
  <si>
    <t xml:space="preserve">ID,S,COLSC,30,68,RH,FFP,ID17,SB,NC,AN,NT,NOH,NCD </t>
  </si>
  <si>
    <t xml:space="preserve">ID,S,COLSC,30,68,LH,FFP,ID17,SB,NC,AN,NT,NOH,NCD </t>
  </si>
  <si>
    <t>Product Description</t>
  </si>
  <si>
    <t>S2493</t>
  </si>
  <si>
    <t xml:space="preserve">SPF 2X4X93 STUD S4S S-DRY </t>
  </si>
  <si>
    <t>PC</t>
  </si>
  <si>
    <t>S24105</t>
  </si>
  <si>
    <t xml:space="preserve">SPF 2X4X105 STUD S4S S-DRY </t>
  </si>
  <si>
    <t>W2410S</t>
  </si>
  <si>
    <t xml:space="preserve">WW 2X4X10 STD&amp;BTR S4S S-DRY </t>
  </si>
  <si>
    <t>W2412S</t>
  </si>
  <si>
    <t xml:space="preserve">WW 2X4X12 STD&amp;BTR S4S S-DRY </t>
  </si>
  <si>
    <t>W2414S</t>
  </si>
  <si>
    <t xml:space="preserve">WW 2X4X14 STD&amp;BTR S4S S-DRY </t>
  </si>
  <si>
    <t>W2416S</t>
  </si>
  <si>
    <t xml:space="preserve">WW 2X4X16 STD&amp;BTR S4S S-DRY </t>
  </si>
  <si>
    <t>Y2608</t>
  </si>
  <si>
    <t xml:space="preserve">SOU PINE 2X6X8 #2 S4S S-DRY </t>
  </si>
  <si>
    <t>Y2610</t>
  </si>
  <si>
    <t xml:space="preserve">SOU PINE 2X6X10 #2 S4S S-DRY </t>
  </si>
  <si>
    <t>Y2612</t>
  </si>
  <si>
    <t xml:space="preserve">SOU PINE 2X6X12 #2 S4S S-DRY </t>
  </si>
  <si>
    <t>Y2614</t>
  </si>
  <si>
    <t xml:space="preserve">SOU PINE 2X6X14 #2 S4S S-DRY </t>
  </si>
  <si>
    <t>Y2616</t>
  </si>
  <si>
    <t xml:space="preserve">SOU PINE 2X6X16 #2 S4S S-DRY </t>
  </si>
  <si>
    <t>Y2618</t>
  </si>
  <si>
    <t xml:space="preserve">SOU PINE 2X6X18 #2 S4S S-DRY </t>
  </si>
  <si>
    <t>Y2808</t>
  </si>
  <si>
    <t xml:space="preserve">SOU PINE 2X8X8 #2 S4S S-DRY </t>
  </si>
  <si>
    <t>Y2810</t>
  </si>
  <si>
    <t xml:space="preserve">SOU PINE 2X8X10 #2 S4S S-DRY </t>
  </si>
  <si>
    <t>Y2812</t>
  </si>
  <si>
    <t xml:space="preserve">SOU PINE 2X8X12 #2 S4S S-DRY </t>
  </si>
  <si>
    <t>Y2814</t>
  </si>
  <si>
    <t xml:space="preserve">SOU PINE 2X8X14 #2 S4S S-DRY </t>
  </si>
  <si>
    <t>Y2816</t>
  </si>
  <si>
    <t xml:space="preserve">SOU PINE 2X8X16 #2 S4S S-DRY </t>
  </si>
  <si>
    <t>Y2818</t>
  </si>
  <si>
    <t xml:space="preserve">SOU PINE 2X8X18 #2 S4S S-DRY </t>
  </si>
  <si>
    <t>Y2820</t>
  </si>
  <si>
    <t xml:space="preserve">SOU PINE 2X8X20 #2 S4S S-DRY </t>
  </si>
  <si>
    <t>Y2822</t>
  </si>
  <si>
    <t xml:space="preserve">SOU PINE 2X8X22 #2 S4S S-DRY </t>
  </si>
  <si>
    <t>Y21008</t>
  </si>
  <si>
    <t xml:space="preserve">SOU PINE 2X10X8 #2 S4S S-DRY </t>
  </si>
  <si>
    <t>Y21010</t>
  </si>
  <si>
    <t xml:space="preserve">SOU PINE 2X10X10 #2 S4S S-DRY </t>
  </si>
  <si>
    <t>Y21012</t>
  </si>
  <si>
    <t xml:space="preserve">SOU PINE 2X10X12 #2 S4S S-DRY </t>
  </si>
  <si>
    <t>Y21014</t>
  </si>
  <si>
    <t xml:space="preserve">SOU PINE 2X10X14 #2 S4S S-DRY </t>
  </si>
  <si>
    <t>Y21016</t>
  </si>
  <si>
    <t xml:space="preserve">SOU PINE 2X10X16 #2 S4S S-DRY </t>
  </si>
  <si>
    <t>Y21018</t>
  </si>
  <si>
    <t xml:space="preserve">SOU PINE 2X10X18 #2 S4S S-DRY </t>
  </si>
  <si>
    <t>Y21020</t>
  </si>
  <si>
    <t xml:space="preserve">SOU PINE 2X10X20 #2 S4S S-DRY </t>
  </si>
  <si>
    <t>Y21024</t>
  </si>
  <si>
    <t xml:space="preserve">SOU PINE 2X10X24 #2 S4S S-DRY </t>
  </si>
  <si>
    <t>Y21212</t>
  </si>
  <si>
    <t xml:space="preserve">SOU PINE 2X12X12 #2 S4S S-DRY </t>
  </si>
  <si>
    <t>Y21214</t>
  </si>
  <si>
    <t xml:space="preserve">SOU PINE 2X12X14 #2 S4S S-DRY </t>
  </si>
  <si>
    <t>Y21216</t>
  </si>
  <si>
    <t xml:space="preserve">SOU PINE 2X12X16 #2 S4S S-DRY </t>
  </si>
  <si>
    <t>Y21218</t>
  </si>
  <si>
    <t xml:space="preserve">SOU PINE 2X12X18 #2 S4S S-DRY </t>
  </si>
  <si>
    <t>Y21220</t>
  </si>
  <si>
    <t xml:space="preserve">SOU PINE 2X12X20 #2 S4S S-DRY </t>
  </si>
  <si>
    <t>OSB716</t>
  </si>
  <si>
    <t xml:space="preserve">OSB 7/16 4X8 RATED  </t>
  </si>
  <si>
    <t>OSB7169</t>
  </si>
  <si>
    <t xml:space="preserve">OSB 7/16 4X9 RATED WALL SHEATHING 24 IN OC </t>
  </si>
  <si>
    <t>OSB2332SFTG</t>
  </si>
  <si>
    <t xml:space="preserve">OSB 23/32 4X8 SUBFLOORING T&amp;G  24" OC </t>
  </si>
  <si>
    <t>ADV2332SFTG</t>
  </si>
  <si>
    <t xml:space="preserve">ADVANTECH 23/32 4X8 SUBFLOORING T&amp;G </t>
  </si>
  <si>
    <t>OSBLP2332OPTG</t>
  </si>
  <si>
    <t xml:space="preserve">OSB 23/32 4X8 T&amp;G LP TOP NOTCH 350 </t>
  </si>
  <si>
    <t>TS716RB</t>
  </si>
  <si>
    <t xml:space="preserve">TECH SHIELD 7/16 4X8 RADIANT SHIELD </t>
  </si>
  <si>
    <t>T2816AG</t>
  </si>
  <si>
    <t xml:space="preserve">TRTD PINE 2X8X16 #2 ABV GRD </t>
  </si>
  <si>
    <t>T21016AG</t>
  </si>
  <si>
    <t xml:space="preserve">TRTD PINE 2X10X16 #2 ABV GRD </t>
  </si>
  <si>
    <t>T2416AG</t>
  </si>
  <si>
    <t xml:space="preserve">TRTD PINE 2X4X16 #2 ABV GRD </t>
  </si>
  <si>
    <t>T2612AG</t>
  </si>
  <si>
    <t xml:space="preserve">TRTD PINE 2X6X12 #2 ABV GRD </t>
  </si>
  <si>
    <t>T21212AG</t>
  </si>
  <si>
    <t xml:space="preserve">TRTD PINE 2X12X12 #2 ABV GRD </t>
  </si>
  <si>
    <t>T21216AG</t>
  </si>
  <si>
    <t xml:space="preserve">TRTD PINE 2X12X16 #2 ABV GRD </t>
  </si>
  <si>
    <t>T2810AG</t>
  </si>
  <si>
    <t xml:space="preserve">TRTD PINE 2X8X10 #2 ABV GRD </t>
  </si>
  <si>
    <t>T22081AG</t>
  </si>
  <si>
    <t xml:space="preserve">TRTD PINE 2X2X8 #1 ABV GRD </t>
  </si>
  <si>
    <t>T2812AG</t>
  </si>
  <si>
    <t xml:space="preserve">TRTD PINE 2X8X12 #2 ABV GRD </t>
  </si>
  <si>
    <t>T21012AG</t>
  </si>
  <si>
    <t xml:space="preserve">TRTD PINE 2X10X12 #2 ABV GRD </t>
  </si>
  <si>
    <t>Y2620</t>
  </si>
  <si>
    <t xml:space="preserve">SOU PINE 2X6X20 #2 S4S S-DRY </t>
  </si>
  <si>
    <t>T54616AG</t>
  </si>
  <si>
    <t xml:space="preserve">TRTD PINE 5/4X6X16 STD ABV GRD </t>
  </si>
  <si>
    <t>T54612AG</t>
  </si>
  <si>
    <t xml:space="preserve">TRTD PINE 5/4X6X12 STD ABV GRD </t>
  </si>
  <si>
    <t>T2616AG</t>
  </si>
  <si>
    <t xml:space="preserve">TRTD PINE 2X6X16 #2 ABV GRD </t>
  </si>
  <si>
    <t>Y21224</t>
  </si>
  <si>
    <t xml:space="preserve">SOU PINE 2X12X24 #2 S4S S-DRY </t>
  </si>
  <si>
    <t>SBSHW9150</t>
  </si>
  <si>
    <t>RMAX128TSSI</t>
  </si>
  <si>
    <t xml:space="preserve">R-MAX 1/2X4X8 THERMASHTH SI R-3.2 </t>
  </si>
  <si>
    <t>RMAX129TSSI</t>
  </si>
  <si>
    <t xml:space="preserve">R-MAX 1/2X4X9 THERMASHTH SI R-3.2 </t>
  </si>
  <si>
    <t>GUARD48941</t>
  </si>
  <si>
    <t xml:space="preserve">GUARDIAN 48941 CONSTRUCT CLEAR 1 7/8 X 55 YD TAPE </t>
  </si>
  <si>
    <t>CUSTOM COUNTERTOPS, L&amp;M</t>
  </si>
  <si>
    <t>AUTO FILL ALLOWANCE PER SPEC SHEET, For countertops not provided by the cabinet company</t>
  </si>
  <si>
    <t>Countertop Selection</t>
  </si>
  <si>
    <t>Total of Exterior Paint Phase:</t>
  </si>
  <si>
    <t>ESTIMATED</t>
  </si>
  <si>
    <t>Unfinished Area Cost per square foot - Rough Only</t>
  </si>
  <si>
    <t>Rough in only</t>
  </si>
  <si>
    <t xml:space="preserve">HOUSEWRAP 9X150  </t>
  </si>
  <si>
    <t>NOTE:  Take off shelving one closet and/or shelf at a time with an equals sign (=)) at the beginning and a plus (+) between closets.  EXAMPLE:  =12+3+3+24+6   Excel wiLL do the math and total the cost.</t>
  </si>
  <si>
    <t>CONSTRUCTION PHASES</t>
  </si>
  <si>
    <t>FIRST DRAW</t>
  </si>
  <si>
    <t>SECOND DRAW</t>
  </si>
  <si>
    <t>THIRD DRAW</t>
  </si>
  <si>
    <t>FIFTH DRAW</t>
  </si>
  <si>
    <t>SIXTH DRAW</t>
  </si>
  <si>
    <t>The Green highlighted phases indicate a phase where your customer will need to make a selection.  This is provided as a method to keep all information in one place.  Customers rarely make all of their selections prior to construction but this lets them know what they need to select as a reminder to get it done in a timely manner.  By dating this document with every revision you have a history of what they selected and when they made their selection.</t>
  </si>
  <si>
    <t xml:space="preserve"> Using this file setup you can copy the entire directory to a new project management folder when you begin a new job estimate.  A further recommendation would be to assign  each new job a job number and job name and location.  This forces a logical progression and order upon the work in progress.</t>
  </si>
  <si>
    <t>The blue highlighted areas perform a function that automates the flow of information.  Filling out the area summary allows for construction phases that have a cost component based upon area to auto-calculate using the areas as defined by the plans such as garage slab cost or interior cleaning.  Allowance items such as Cabinets are filled in on the specification sheet and automatically transferred to the budget phase for that Construction Phase.</t>
  </si>
  <si>
    <t>We are constantly trying to improve this spreadsheet and (only if you wish) we can send you new or revised worksheets.  Privacy matters to us so our policy is:  We don't share information.  That's it.  Four words.  Given the state of the internet and all the brilliant minds out there we can't guarantee your privacy but we won't be a party to sharing your information.  So if this is acceptable to you send your contact information and an email address and we will send you our latest developments as they roll out.  You can email your information to:  1stchoiceestimating@comcast.net .</t>
  </si>
  <si>
    <t>Overhead and Profit margin</t>
  </si>
  <si>
    <t>Copyrighted Intellectual Property:  Copyright 2013 - All Rights Reserved</t>
  </si>
  <si>
    <t xml:space="preserve">                                 Copyrighted Intellectual Property:  Copyright 2013 - All Rights Reserved</t>
  </si>
  <si>
    <t>Enter Profit Margin as a Whole #</t>
  </si>
  <si>
    <t>TOTAL ESTIMATED COSTS</t>
  </si>
  <si>
    <r>
      <t xml:space="preserve">   </t>
    </r>
    <r>
      <rPr>
        <b/>
        <sz val="16"/>
        <color theme="1"/>
        <rFont val="Narkisim"/>
        <family val="2"/>
        <charset val="177"/>
      </rPr>
      <t xml:space="preserve">There are several ways to go about this.  My preferred method is to collect as much information from the vendors and subcontractors as they are willing to provide by entering their pricing themselves on vendor specific spreadsheets that you can send them by copying and pasting to an isolated spreadsheet.  It is important to NOT send anyone the entire estimating spreadsheet or allow direct access to the spreadsheet.  Control of the estimating documents is ultimately a benefit to you as a competitive edge.  </t>
    </r>
  </si>
  <si>
    <t>When saving estimates, specifications and bids from vendors add the date the document was created or saved to the end of the file name.  This will organize your documents by date for placement in an "OLD DOCUMENTS" file folder for archiving purposes.  For example:  The Smith residence estimate 1-1-2016 or Framing lumber quote ABC Building Supply 1-1-2016</t>
  </si>
  <si>
    <r>
      <t xml:space="preserve">  </t>
    </r>
    <r>
      <rPr>
        <b/>
        <sz val="16"/>
        <color theme="1"/>
        <rFont val="Narkisim"/>
        <family val="2"/>
        <charset val="177"/>
      </rPr>
      <t xml:space="preserve"> To create a quick spreadsheet for, say, electrical costs you need only highlight the costs table then right click to copy the cells. Open a new blank spreadsheet document and paste the cells.  With what you just created you can send an email attachment to your electrician(s) so they can price the items you need.  When it is returned you reverse the process and copy and paste their pricing into your estimating template.  It can't be done any quicker than that or with less effort.  Apply this method to the other takeoff worksheets and you are ready to begin an estimate.</t>
    </r>
  </si>
  <si>
    <r>
      <t xml:space="preserve">   </t>
    </r>
    <r>
      <rPr>
        <b/>
        <sz val="16"/>
        <color theme="1"/>
        <rFont val="Narkisim"/>
        <family val="2"/>
        <charset val="177"/>
      </rPr>
      <t>Every job begins with the Specifications.  You have presumably revised your Company specific template specifications to conform to the standards of how your company builds a house.  For the most part you are done and only need to edit them to customize the specifications to a particular customer.</t>
    </r>
  </si>
  <si>
    <r>
      <t xml:space="preserve">   </t>
    </r>
    <r>
      <rPr>
        <b/>
        <sz val="16"/>
        <color theme="1"/>
        <rFont val="Narkisim"/>
        <family val="2"/>
        <charset val="177"/>
      </rPr>
      <t>Print a copy of the customer specifications to a PDF file with a date at the end of the document name.  This is the document you will be sending out to vendors and sub-contractors with the house plans (again in PDF form) for pricing and quotes on items that do not lend themselves to random estimating such as plumbing, electrical, drywall, painting and so forth.  Some cost centers are so volatile in cost that you will want to get a job specific quote.</t>
    </r>
  </si>
  <si>
    <r>
      <t xml:space="preserve">  </t>
    </r>
    <r>
      <rPr>
        <b/>
        <sz val="16"/>
        <color theme="1"/>
        <rFont val="Narkisim"/>
        <family val="2"/>
        <charset val="177"/>
      </rPr>
      <t>An estimate is a snap shot in time and costs for commodity based construction materials can vary greatly.  The best estimate will be a hybrid of estimating materials and labor for more stable cost centers and vendor and subcontract quotes for the more volatile construction phases.  On the First Choice Estimating specifications sheet and budget sheets you will notice blue highlights in several construction phases.</t>
    </r>
  </si>
  <si>
    <t>Items highlighted in green or descriptions next to them represent generic text to record  actual selections. You may or may not have those individual items on your home.</t>
  </si>
  <si>
    <t>Custom Countertop</t>
  </si>
  <si>
    <t xml:space="preserve"> Allowance for Custom Countertop</t>
  </si>
  <si>
    <t>DOT PERMIT</t>
  </si>
  <si>
    <t>CUT LIST</t>
  </si>
  <si>
    <t>CUTLIST</t>
  </si>
  <si>
    <t>Plate Material</t>
  </si>
  <si>
    <t>Girder</t>
  </si>
  <si>
    <t>Subfloor</t>
  </si>
  <si>
    <t>Sole Plate</t>
  </si>
  <si>
    <t>Stud</t>
  </si>
  <si>
    <t>Top Plate</t>
  </si>
  <si>
    <t>Header</t>
  </si>
  <si>
    <t>Sheathing</t>
  </si>
  <si>
    <t>First Floor Joist</t>
  </si>
  <si>
    <t>Second Floor Joist</t>
  </si>
  <si>
    <t>Ceiling Joist</t>
  </si>
  <si>
    <t>Bracing</t>
  </si>
  <si>
    <t>Firring</t>
  </si>
  <si>
    <t>Third Floor Joist</t>
  </si>
  <si>
    <t>Attic Storage Kneewall</t>
  </si>
  <si>
    <t>Wind Tie</t>
  </si>
  <si>
    <t>Rafter</t>
  </si>
  <si>
    <t>Collar Tie</t>
  </si>
  <si>
    <t>Ridge Board</t>
  </si>
  <si>
    <t>Ridge Beam</t>
  </si>
  <si>
    <t>Hip Rafter</t>
  </si>
  <si>
    <t>Valley Rafter</t>
  </si>
  <si>
    <t>Roof Sheathing</t>
  </si>
  <si>
    <t>Band Joist</t>
  </si>
  <si>
    <t>Treated Band Joist</t>
  </si>
  <si>
    <t>Treated Sheathing</t>
  </si>
  <si>
    <t>Sub Fascia</t>
  </si>
  <si>
    <t>0</t>
  </si>
  <si>
    <t>Select an Item</t>
  </si>
  <si>
    <t>Tax Rate</t>
  </si>
  <si>
    <t>Delivery</t>
  </si>
  <si>
    <t>Framing Lumber and Cutlist</t>
  </si>
  <si>
    <t>Incidenals Allowance</t>
  </si>
  <si>
    <t>Incidentals Allowance</t>
  </si>
  <si>
    <t>Trim Materials and Cutlist</t>
  </si>
  <si>
    <t>Project Target Budget</t>
  </si>
  <si>
    <t>The Target Budget is:</t>
  </si>
  <si>
    <t>Per code: R/15 walls; R/19 floor; R/38 attic</t>
  </si>
  <si>
    <t xml:space="preserve"> None</t>
  </si>
  <si>
    <t>When on a public road</t>
  </si>
  <si>
    <t>Fee for storm water management  and maintenance.  Increased cost if clearing is greater than an acre</t>
  </si>
  <si>
    <t>Estimated for engineering inspections</t>
  </si>
  <si>
    <t>Quote for masonry foundation, labor and materials</t>
  </si>
  <si>
    <t>Quote for precast foundation, labor and materials</t>
  </si>
  <si>
    <t>Quote for poured in place foundation, labor and materials</t>
  </si>
  <si>
    <t xml:space="preserve">None, please check plans to verify when complete.  Allow for beam, cutting and templating, pipe columns, delivery and boom truck </t>
  </si>
  <si>
    <t>Quote for stucco exteriorr finish</t>
  </si>
  <si>
    <t>Quote for Gutters</t>
  </si>
  <si>
    <t xml:space="preserve">Quote for 14 SEER  units  Options: upgrade to 15 SEER $1000/zone; Vent hood to outside $250.  </t>
  </si>
  <si>
    <t>Quote for insulation to code.  Options: Insulate garage at $0.43/psf of wall/ceiling area; 1" closed cell foam</t>
  </si>
  <si>
    <t>Quote for veneer brick at exterior walls</t>
  </si>
  <si>
    <t>Quote preferred.  ESTIMATED (need quote at site) for clearing and silt fence, assumed hauling debris but savings if burning debris is permitted</t>
  </si>
  <si>
    <t>Quote for basement only, excavator, poly, stone</t>
  </si>
  <si>
    <t>Quote for excavator, steel,concrete, include pump truck when required</t>
  </si>
  <si>
    <t>Quote preferred.  ESTIMATED for loads of stone  | need site visit, culvert pipe?</t>
  </si>
  <si>
    <t xml:space="preserve">Based on plans by:  </t>
  </si>
  <si>
    <t>Specifications to over-ride plans</t>
  </si>
  <si>
    <t>FOURTH DRAW</t>
  </si>
  <si>
    <t>Total Estimated Cost of House</t>
  </si>
  <si>
    <t>AUTO FILL ESTIMATE based on cost per square foot:  Enter cost per square foot:</t>
  </si>
  <si>
    <t>Quote preferred.  Estimated  - SUM(((('SPECIFICATION SHEET'!G53+'SPECIFICATION SHEET'!G54+'SPECIFICATION SHEET'!G55)*90)/1000)*cost per board:    Enter cost per board</t>
  </si>
  <si>
    <t>Interior Paint: White ceiling, white trim, 1 color on walls, FLAT paint (per square foot)</t>
  </si>
  <si>
    <t>Interior Paint: White ceiling, white trim, up to 3 colors on walls, FLAT paint  (per square foot)</t>
  </si>
  <si>
    <t>Interior Paint: White ceiling, white trim, 1 color on walls, EGGSHELL paint  (per square foot)</t>
  </si>
  <si>
    <t>Exterior Paint: paint siding only (per square foot)</t>
  </si>
  <si>
    <t>Exterior Paint: paint siding and cornice (per square foot)</t>
  </si>
  <si>
    <t>AUTO FILL ESTIMATE per square foot.  Verify costs by entering cost per square foot on Specification sheet</t>
  </si>
  <si>
    <t>None - exterior doors included in above.  Verify costs by entering cost per square foot on Specification sheet</t>
  </si>
  <si>
    <t>AUTO FILLED at cost per square foot of living and garage in contact with grade (200 min.):  Enter cost per square foot</t>
  </si>
  <si>
    <t>AUTO FILLED at Estimated @ cost per quare foot of garage.  Enter cost per square foot:</t>
  </si>
  <si>
    <t>AUTO FILLED at Estimated @ cost per quare foot of basement PLUS foamular and steel $750 +175 slab prep labor.  Enter cost per square foot:</t>
  </si>
  <si>
    <t>TGI or other engineered items (except trusses)  This phase needs a quote from a vendor</t>
  </si>
  <si>
    <t>This phase needs a quote from a vendor</t>
  </si>
  <si>
    <t>Quote for windows:  This phase needs a quote from a vendor. |  SUM(0*1.053)</t>
  </si>
  <si>
    <t>Quote for exterior doors:   This phase needs a quote from a vendor.</t>
  </si>
  <si>
    <t>Hardwood everywhere not otherwise noted, Prefinished allowance of $3.90 for materials, s.f. and $1.65/psf for installation labor</t>
  </si>
  <si>
    <t>Estimated  (Prefinished)  $5.50 s.f. x      s.f. plus transitions, shoe molding and     $475 per set of oak stairs to finish -  See Specifications for allowances.  Enter area of Hardwood :</t>
  </si>
  <si>
    <t>AUTO FILLED at cost per sq ft (total area) Add budet for copies in place of the zero:  Enter cost per square foot</t>
  </si>
  <si>
    <t>AUTO FILL ESTIMATED at cost square foot plus stone (Add budget for stone in place of the zero) to prep.  Enter cost per square foot:</t>
  </si>
  <si>
    <t>Allowance  based on subdivision requirements.  Check covenents and restrictions for requirements .</t>
  </si>
  <si>
    <t>This phase requires a quote from a vendor.</t>
  </si>
  <si>
    <t>AUTO FILL ALLOWANCE PER SPEC SHEET AREA SUMMARY - PLUS $100.00 FOR A RE-CLEAN  | Add for addiional budget for finished basements and garages.  Recommended that recleaning cost added where there is a zero.  Enter cost per square foot:</t>
  </si>
  <si>
    <t>Estimated by adding cost per square foot for Builder Risk Policy to cost per square foot for general liability policy.  Example: $0.31/100 based on the Total Cost of House.   Enter the two square foot costs in the fashion shown:</t>
  </si>
  <si>
    <t>None unless real estate agent is involved.</t>
  </si>
  <si>
    <r>
      <t xml:space="preserve">Variable, based on percentage of </t>
    </r>
    <r>
      <rPr>
        <b/>
        <sz val="10"/>
        <color indexed="8"/>
        <rFont val="Arial"/>
        <family val="2"/>
      </rPr>
      <t xml:space="preserve">total </t>
    </r>
    <r>
      <rPr>
        <sz val="10"/>
        <color indexed="8"/>
        <rFont val="Arial"/>
        <family val="2"/>
      </rPr>
      <t>shown at bottom (column 'C') "Total Cost of House".  In this example roject management costs are based on 2.5% of the Total Cost of house.  Reset by entering cost in highlighted cell:</t>
    </r>
  </si>
  <si>
    <t>Estimated: per Front Porch Column (Requires a selection), deck or rear porch rails in that phase, rails for front stoop estimated at  $35.00/plf for railing and $45/per post.  Costs should be verified by vendor.</t>
  </si>
  <si>
    <t>Estimated for floors,    tub      shower   kitchen backsplash.  This phase requires  vendor quote.</t>
  </si>
  <si>
    <t>Estimated.  This phase requires  vendor quote.</t>
  </si>
  <si>
    <t>ALLOWANCE.   This phase requires  vendor quote.</t>
  </si>
  <si>
    <t xml:space="preserve">Allowance for deep drilled well. </t>
  </si>
  <si>
    <t>PROPANE TANK/NATURAL GAS</t>
  </si>
  <si>
    <r>
      <t xml:space="preserve"> </t>
    </r>
    <r>
      <rPr>
        <b/>
        <sz val="16"/>
        <color theme="1"/>
        <rFont val="Narkisim"/>
        <family val="2"/>
        <charset val="177"/>
      </rPr>
      <t xml:space="preserve">  The first step is to setup a template for how your company works.  This spreadsheet is editable to a large degree but you do not want to loose the original copy so save a copy to an  "FCE Template" folder.  Next set up a folder for your companies template, and within that folder create a few other folders. The directory setup should look like this:</t>
    </r>
  </si>
  <si>
    <t>SET SALES TAX RATE</t>
  </si>
  <si>
    <t>Set the sales tax rate for your location as a whole number (Example:  set a 5.3% sales tax rate as 5.3) in column 'F'  Cell '5'.</t>
  </si>
  <si>
    <t>Quote for stairs:  This phase needs a quote from a vendor. Enter the vendor quote in cell F 32 - Tax will be calculated for you</t>
  </si>
  <si>
    <t>Sub Total</t>
  </si>
  <si>
    <t>Total with delivery</t>
  </si>
  <si>
    <t>AUTOFILL:  See Lumber takeoff worksheet estimate: Plus for incidentals allowance as shown on worksheet.   Review the wotksheet and uppdate lumber costs for your location.</t>
  </si>
  <si>
    <t>Quote for interior doors and trim:  Enter trim quote or your trim worksheet takeoff cost in cell F 57.  Enter an incidentals budget on the Interior Trim Worksheet (cell H 13) if required.  Tax will be calculated for you</t>
  </si>
  <si>
    <t>ENTER COST DATA</t>
  </si>
  <si>
    <t xml:space="preserve">Cost of brick wash is based on cost per square foot  p.s.f. of brick wall surface, use only with brick veneer.  Enter wall areas in cell G76 then enter cost per square foot in cell F 76  </t>
  </si>
  <si>
    <t>The Summary estimate analysis below is to help manage expectations as estimated costs come in and are updated.</t>
  </si>
  <si>
    <r>
      <rPr>
        <sz val="12"/>
        <color rgb="FFFF0000"/>
        <rFont val="Times New Roman"/>
        <family val="1"/>
      </rPr>
      <t>Over</t>
    </r>
    <r>
      <rPr>
        <sz val="12"/>
        <rFont val="Times New Roman"/>
        <family val="1"/>
      </rPr>
      <t>/Under estimated budget:</t>
    </r>
  </si>
  <si>
    <t>PROJ MGR #2  (555)555-5555</t>
  </si>
  <si>
    <t>PROJ MGR #1  (555)555-5555</t>
  </si>
  <si>
    <t>PROJ MGR #3  (555)555-5555</t>
  </si>
  <si>
    <t>PROJ MGR #4  (555)555-5555</t>
  </si>
  <si>
    <t>PROJ MGR #5  (555)555-5555</t>
  </si>
  <si>
    <t>Current Budget Estimate:</t>
  </si>
  <si>
    <t>Assumes a percentage of variance based on the Project Target Budget on the specifications sheet for planning purposes, not related to changes or allowances.  Enter your contract ceiling for variance in cell F 98.</t>
  </si>
  <si>
    <t>Drainfield</t>
  </si>
  <si>
    <t>Sidewalk Finish Selection - Aggregate Finish Concrete</t>
  </si>
  <si>
    <t>Estimated $750 for transfer switch only, $7100 for full system</t>
  </si>
  <si>
    <t>See Elevator supply and install quote:  Note:  requirements for other phases to be included those phases</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</si>
  <si>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</si>
  <si>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</si>
  <si>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</si>
  <si>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BEGIN LISTS:</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</si>
  <si>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</si>
  <si>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</si>
  <si>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</si>
  <si>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</si>
  <si>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</si>
  <si>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</si>
  <si>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 xml:space="preserve">                            Copyrighted Intellectual Property:  Copyright 2013 - All Rights Reserved</t>
  </si>
  <si>
    <t>PERMIT - COUNTY</t>
  </si>
  <si>
    <t xml:space="preserve">PERMIT </t>
  </si>
  <si>
    <t>S.F.</t>
  </si>
  <si>
    <t>Adjusts based upon area:  See cell G86.  S.f. cost is $0.57/psf as set but can be adjusted in cell F86  | NOTE: CURRENTLY SET FOR HOMES UNDER CELL G86 AREA OF FIN SQ FT.</t>
  </si>
  <si>
    <t>Adjusts based upon area:  See cell G85.  S.f. cost is $0.14/psf as set but can be adjusted in cell F85  | NOTE: CURRENTLY SET FOR HOMES UNDER CELL G85 AREA OF FIN SQ FT.</t>
  </si>
  <si>
    <r>
      <t xml:space="preserve">  </t>
    </r>
    <r>
      <rPr>
        <b/>
        <sz val="16"/>
        <color theme="1"/>
        <rFont val="Narkisim"/>
        <family val="2"/>
        <charset val="177"/>
      </rPr>
      <t xml:space="preserve"> It has been said that all economies are local and this is true of the construction industry.  You will need to edit the costs presented in the template to conform to your local economy.  They are provided here only as a template and have allowed First Choice Estimating to test the output of the estimating template in the real world.  First choice has developed this template by doing estimating on dozens of real projects in order to refine the estimating flow and the formulation of the takeoffs and budgeting.  In 2015 alone more than 60 estimates were performed over the course of the year without interruption of everyday business practices.</t>
    </r>
  </si>
  <si>
    <t>There are some formula cells that you may want to get some help with.  These cells may, as an example, calculate your cost plus margin at a rate that you may want to change.  This is a good example because the budget is currently calculating margin at cost plus 15%.  Notice the highlighted cell in Row F, cell 101.  You can change your margin by entering you desired margin as a whole number.  First Choice Estimating has provided in Row F a place where you can enter variables such a cost per square foot or, in the case of Hardwood Flooring, the area of floor receiving hardwood.</t>
  </si>
  <si>
    <t>The target budget is the target for the cost to build the house exclusive of lot cost AND variance ceiling percentage.  There are costs associated with building on any particular lot and they are accounted for in the proper construction phases such as Cash Proffers,  Clearing or Temporary Driveway.  Variance is a percentage that attempts to account for the protracted nature of building constructions cost of the most volatile building materials such as lumber.</t>
  </si>
  <si>
    <t>Will budget for what is needed for construction (i.e. building plat, foundation survey, stake for footers, excavation, etc, as needed)</t>
  </si>
  <si>
    <t xml:space="preserve">The basic siding is double 5 siding (or double 5 Dutch lap) is based on Revere's Amherst product. Thickness is .042
</t>
  </si>
  <si>
    <t>Beaded siding is Revere's Centennial or Berkshire siding. Thickness is .046</t>
  </si>
  <si>
    <t>Specifications: Walls       
First Coat-  Sherwin Williams PVA Primer    B28W8000     (4-6 mils wet)
Second Coat- Sherwin Williams Builders Solution Matte A64W51
(4-6 mils wet. Top Coat Must be Back Rolled)
Option Two – Sherwin Williams Cashmere Low Luster D18W0051</t>
  </si>
  <si>
    <t xml:space="preserve">Specifications:  Pressure Treated Wood Fascia, Trim, Soffit, and Siding
Prime: (Step one) Spot prime all knot holes and seams that would be vulnerable to allowing bleed-through with  102 Latex Primer or Pro Block Latex Primer
(Step two) Prime entire surface of wood with one full coat of 102 Latex Primer or Pro Block Latex Primer
Caulk: Caulk all open joints with:   Sherwin Williams 950-A or Magnum XL Caulk
Finish: Trim-one full coat of Exterior Super Paint Satin
Siding- one full coat of Sherwin Williams Super Paint Exterior </t>
  </si>
  <si>
    <t xml:space="preserve">Cementitious Siding  Preprimed 
Finish: (Hardie Siding/Trim)            
(Hardie Trim)  Two Full coats of Exterior Super Paint Satin
(Hardie Siding) Two Full coats of Exterior Super Paint Satin                                              
9.3  Fiber Glass Columns
Primer:  One coat of Multipurpose Primer. 
Finish:  One coat of Exterior Super Paint Satin  </t>
  </si>
  <si>
    <t xml:space="preserve">Fiberglass Doors Pre Primed
Finish:  Two full coats of Exterior Super Paint Satin
Note:  NP 1 Must be used around exterior Windows and Brick
Color - Stone
Garage Floors
Prep: Etch and clean using muratic/ or H and C etching solution
Finish:  Two coats of H and C shield crete epoxy 
</t>
  </si>
  <si>
    <t>INT. DESIGN/SELECTIONS CONSULTANT</t>
  </si>
  <si>
    <t xml:space="preserve">Look for the highlighted row below labeled “BEGIN LISTS”.  This contains the cost data for this construction phase.  It is predominantly unlocked so that you may enter the costs unique to your location, vendors and subcontractors.  It is important to remember that prices vary by location and vendor/subcontractor.  They also vary over time.  There are materials that vary based upon market volatility such as lumber and drywall (to name but a few).  While this estimating template will return costs immediately they are costs based on the area where the spreadsheet was created and tested.  The quality of your results rest upon proper set up of the costs you incur.  All cost entries are unlocked to facilitate editing for your location.
Once set up you can hide the costs data rows to make navigation easier and more efficient.
</t>
  </si>
  <si>
    <t xml:space="preserve">                                                  Copyrighted Intellectual Property:  Copyright 2013 - All Rights Reserved</t>
  </si>
  <si>
    <t>The costs for this construction phase worksheet are set on the specifications worksheet.  You will find them unlocked for editing there.</t>
  </si>
  <si>
    <t xml:space="preserve">                       The costs for this construction phase worksheet are unlocked for editing on this worksheet</t>
  </si>
  <si>
    <r>
      <t xml:space="preserve"> </t>
    </r>
    <r>
      <rPr>
        <b/>
        <sz val="16"/>
        <color theme="1"/>
        <rFont val="Narkisim"/>
        <family val="2"/>
        <charset val="177"/>
      </rPr>
      <t xml:space="preserve">  Thank you for choosing First Choice Estimating for your estimating procedure.  It was written with MS Excel in .xlxs format.  This simple guide will help you with your  spreadsheet setup and get you started on the implementation for your specific jobs and inputting your local costs.  Document control is of paramount importance.  You have invested in a document that will give you a competitive edge.  It is also a proprietary document and as such access should be controlled to protect both yourself and First Choice Estimating, LLC.  There will be suggestions throughout that help you with this but essentially this document should not be circulated.  Specifications and drawings should always be printed to PDF files for circulation.  From first hand experience I have found that custom home clients should never be given the functioning spreadsheet.  The reasons why go on and on so suffice it to say that this will be a document that you will be writing a contract on.  You should protect yourself by protecting the document and only circulating PDF printed versions of the specifications, budget,  and plans.</t>
    </r>
  </si>
  <si>
    <t>ADD NEW PRODUCT</t>
  </si>
  <si>
    <t>ADD SKU</t>
  </si>
  <si>
    <t>ADD UNIT</t>
  </si>
  <si>
    <t>ADD COST</t>
  </si>
  <si>
    <t xml:space="preserve">(1) Licensee may not sell, license, distribute (commercially or otherwise), or make available the Content as stand-alone images or sounds, or in catalogs, design books, compilations, collections, templates, designs, stock engravings, products, services, or the like;
(2) Licensee may not sell, license, distribute (commercially or otherwise), or make available electronic copies of the Content to third parties in any manner, including without limitation, via the Internet, on any tangible media or by broadcast, that is intended or designed to enable a third party to copy the Content for its own use;
(3) Licensee may not sell, license, distribute (commercially or otherwise), or make available electronic copies of the Content that includes representations of identifiable individuals, governments, logos, initials, emblems, trademarks, or entities that expresses or implies any endorsement or association with any product, service, entity, activity or political position.
</t>
  </si>
  <si>
    <t xml:space="preserve">(4) Under no circumstances may the Content be used in the production of defamatory, fraudulent, infringing, lewd, obscene, or pornographic material, or in any otherwise illegal or offensive manner (including, without limitation, advertisements for tobacco, adult clubs or escort services).
Licensee is solely responsible for Licensee's use of the Content. Licensee may only use the Content responsibly, in a manner consistent with the exercise of good judgment. If Licensee is having difficulty deciding whether Licensee's intended use is appropriate, or whether Licensee needs written permission, or whether other legal issues should be considered, 
First Choice Estimating, LLC strongly encourages Licensee to seek competent legal counsel at their own expense. First Choice Estimating, LLC will not assist Licensee in making this determination, nor can First Choice Estimating, LLC provide Licensee with legal advice as to intellectual property rights.
</t>
  </si>
  <si>
    <t xml:space="preserve">If Licensee or Licensee's attorney determines that Licensee is required by law to obtain written permission to use portions of the Content, Licensee must request permission for reproduction, redistribution, or modification of the Content from the appropriate owner of the subject materials. If, on the other hand, Licensee or Licensee's attorney determines it is permissible to proceed and include Content from the Licensed Software, First Choice Estimating, LLC requires licensee to correctly designate First Choice Estimating, LLC’s copyright when referring to the Licensed Software in the notice or copyright portion of Licensee's paper, project, or product.
Licensee shall indemnify, hold harmless, and defend First Choice Estimating, LLC and First Choice Estimating, LLC’s  supplier’s and licensors from all claims, damages, losses, attorneys' fees, costs, and lawsuits that arise from, or result from, Licensee's use or distribution of Content, and/or from any breach by Licensee of this EULA.
</t>
  </si>
  <si>
    <t xml:space="preserve">SOFTWARE UPDATES.
If the Licensed Software is an Update to a previous version, Licensee must possess a valid License to the previous version. Any Update provided to Licensee is made on a License-exchange basis such that Licensee agrees, as a condition for receiving an Update, that Licensee will terminate all of Licensee's rights to use any previous version of the Licensed Software. However, Licensee may continue to use the previous version only to assist in transitioning to the Updated version. Once an Update has been released, First Choice Estimating, LLC may cease support for prior versions, without any notice to Licensee.
</t>
  </si>
  <si>
    <t xml:space="preserve">CONTENT UPDATES.
First Choice Estimating, LLC provides updates to the content of some of its software from time to time. These types of updates are collectively referred to as "Content Updates." Licensee may obtain any such Content Updates during the initial period provided for by the applicable software without additional charge. First Choice Estimating, LLC reserves the right to designate specified Content Updates as requiring purchase of a separate subscription at any time, and without prior notice to Licensee.
</t>
  </si>
  <si>
    <t xml:space="preserve">SUPPORT.
First Choice Estimating, LLC is not obligated by this EULA to provide Licensee with any technical support services relating to the Licensed Software.
LIMITED WARRANTY ON MEDIA.
First Choice Estimating, LLC warrants that the media on which the Licensed Software is distributed will be free from material defects for a period of 30 days from the date the Licensed Software is delivered to Licensee. If Licensee discovers a defect in the media during this 30-day period, Licensee may return the defective media to First Choice Estimating, LLC and Licensee's sole remedy is to have either the defective media replaced.
</t>
  </si>
  <si>
    <t xml:space="preserve">NO WARRANTY ON LICENSED SOFTWARE.
THE LICENSED SOFTWARE (EXLUDING THE MEDIA ON WHICH IT IS DISTRIBUTED) IS PROVIDED TO LICENSEE "AS IS." First Choice Estimating, LLC, AND First Choice Estimating, LLC’s SUPPLIERS AND LICENSORS, MAKE NO WARRANTY AS TO ITS USE OR PERFORMANCE. First Choice Estimating, LLC, AND First Choice Estimating, LLC’s SUPPLIERS AND LICENSORS, MAKE NO WARRANTIES, CONDITIONS, REPRESENTATIONS, OR TERMS (EXPRESS OR IMPLIED WHETHER BY STATUTE, COMMON LAW, CUSTOM, USAGE, OR OTHERWISE) AS TO ANY MATTER INCLUDING WITHOUT LIMITATION NON-INFRINGEMENT OF THIRD-PARTY RIGHTS, MERCHANTABILITY, INTEGRATION, SATISFACTORY QUALITY, OR FITNESS FOR ANY PARTICULAR PURPOSE, EXCEPT FOR, AND TO THE EXTENT, THAT A WARRANTY MAY NOT BE EXCLUDED OR LIMITED BY APPLICABLE LAW IN LICENSEE'S JURISDICTION.
</t>
  </si>
  <si>
    <t xml:space="preserve">LIMITATION OF LIABILITY.
IN NO EVENT WILL First Choice Estimating, LLC, OR First Choice Estimating, LLC’s SUPPLIERS OR LICENSORS, BE LIABLE TO LICENSEE FOR ANY DAMAGES, CLAIMS, OR COSTS WHATSOEVER, OR FOR ANY CONSEQUENTIAL, INDIRECT, EXEMPLARY, SPECIAL, PUNATIVE, INCIDENTAL DAMAGES, OR ANY LOST PROFITS OR LOST SAVINGS, EVEN IF A REPRESENTATIVE OF First Choice Estimating, LLC OR ONE OF First Choice Estimating, LLC’s SUPPLIERS OR LICENSORS HAS BEEN ADVISED OF THE POSSIBILITY OF SUCH LOSS, DAMAGES, CLAIMS, OR COSTS, OR FOR ANY CLAIM BY ANY THIRD PARTY. 
THESE LIMITATIONS AND EXCLUSIONS APPLY TO THE EXTENT PERMITTED BY APPLICABLE LAW IN LICENSEE'S JURISDICTION. THE AGGREGATE LIABILITY OF First Choice Estimating, LLC, AND First Choice Estimating, LLC’s SUPPLIERS, UNDER OR IN CONNECTION WITH THIS EULA, SHALL BE LIMITED TO THE AMOUNT PAID FOR THE LICENSED SOFTWARE.
</t>
  </si>
  <si>
    <t xml:space="preserve">SURVIVAL OF DISCLAIMERS.
The exclusions of warranties and liability limitations shall survive the termination of this EULA, howsoever caused; but this survival shall not imply or create any continued right to use the Licensed Software after termination of this EULA.
EXPORT RULES.
Licensee shall not ship, transfer, or export Licensed Software into any country or use Licensed Software in any manner prohibited by the United States Export Administration Act or any other export laws, restrictions, or regulations (collectively the "Export Laws.") If the Licensed Software is identified as export controlled items under the Export Laws, Licensee 
represents and warrants that Licensee, and Licensee's employees who will use the Licensed Software are not a citizen, or otherwise located within, an nation embargoed by the United States (including without limitation: Iran, Syria, Sudan, Cuba, Libya and North Korea), and that Licensee, and Licensee's employees who will use the Licensed Software, are not 
otherwise prohibited under the Export Laws from receiving the Licensed Software. All rights to use the Licensed Software are granted on condition that Licensee complies with the Export Laws, and all such rights are forfeited if Licensee fails to comply with the Export Laws.
</t>
  </si>
  <si>
    <t xml:space="preserve">GOVERNING LAW, VENUE AND JURISDICTION.
This EULA is subject to, and will be governed by and construed in accordance with the substantive laws in force of the Commonwealth of Virginia.  Any action arising under, relating to or connected with this EULA or the use of the Licensed Software will be filed only in an appropriate court located in Richmond, Virginia, and the parties irrevocably consent and submit to the exclusive personal jurisdiction of such courts for such purposes. This EULA will not be governed by the conflict of law rules of any jurisdiction, or the United Nations Convention on Contracts for the International Sale of Goods, the application of which is expressly excluded. 
</t>
  </si>
  <si>
    <t xml:space="preserve">INTELLECTUAL PROPERTY OWNERSHIP.
The Licensed Software and any authorized copies that Licensee makes are the intellectual property of, and are owned by, First Choice Estimating, LLC, and by third parties whose intellectual property has been licensed by First Choice Estimating, LLC. The structure, organization, and code of the Licensed Software are the valuable trade secrets and confidential information of First Choice Estimating, LLC and such third parties. The Licensed Software is protected by law, including without limitation, the copyright laws of the United States and other countries, and by international treaty provisions. Except as expressly provided in this EULA, Licensee is not granted any intellectual property rights in the Licensed Software.
RESERVATION OF RIGHTS.
First Choice Estimating, LLC reserves all rights not expressly granted to Licensee by this EULA. The rights granted to Licensee are limited to First Choice Estimating, LLC’s intellectual property rights, and to the intellectual property rights of third parties licensed by First Choice Estimating, LLC. All rights are reserved under the copyright laws of the United States. 
</t>
  </si>
  <si>
    <t xml:space="preserve">COMPLETE AGREEMENT and BINDING EFFECT.
This EULA constitutes the entire agreement between the Licensee and First Choice Estimating, LLC relating to the Licensed Software, and it supersedes all prior or contemporaneous representations, discussions, undertakings, communications, agreements, arrangements, advertisements, and understandings regulating the Licensed Software. This EULA is binding on and made for the benefit of the parties and their successors and permitted assigns.
MODIFICATION.
This EULA may only be modified, supplemented or amended by a writing signed by an authorized officer of First Choice Estimating, LLC.
</t>
  </si>
  <si>
    <t xml:space="preserve">SEVERABILITY.
If any provision of this EULA is determined by a court of competent jurisdiction to be contrary to law, that provision will be enforced to the maximum extent permissible, and the remaining provisions of this EULA will remain in full force and effect.
WAIVER.
No failure or delay by First Choice Estimating, LLC in exercising its rights or remedies shall operate as a waiver unless made by First Choice Estimating, LLC’s specific written notice. No single or partial exercise of any right or remedy of First Choice Estimating, LLC shall operate as a waiver or preclude any other, or further, exercise of that, or any other right, or remedy.
</t>
  </si>
  <si>
    <t xml:space="preserve">PROOF OF COMPLIANCE.
Within 30 calendar days after request from First Choice Estimating, LLC, or First Choice Estimating, LLC’s authorized representative, Licensee will provide full documentation, and certify under penalty of perjury, that Licensee's use of any and all Licensed Software is in conformity with this EULA.
TERMINATION.
If Licensee breaches this EULA, and fails to cure any breach within 30 calendar days after request from First Choice Estimating, LLC, or First Choice Estimating, LLC’s authorized representative, First Choice Estimating, LLC may terminate this EULA, whereupon all rights granted to Licensee shall immediately cease. Furthermore, upon termination, Licensee shall return to First Choice Estimating, LLC all copies of the Licensed Software, 
</t>
  </si>
  <si>
    <t xml:space="preserve">LICENSED SOFTWARE
The "Licensed Software" includes without limitation:  
(1) The software licensed to you under this EULA;
INSTALLATION.
Unless Licensee has purchased a Site License Agreement, Licensee may install one copy of the Licensed Software on a single computer. Licensee shall be solely responsible for all expenses incurred in Licensee's installation of the Licensed Software.
ACKNOWLEDGEMENT OF COPYRIGHT.
Licensee acknowledges that the product is copyrighted intellectual property of First Choice Estimating, LLC.
COPIES.
Licensee may only make one copy of the Licensed Software for backup or archival purposes only, except that the Documentation may not be duplicated. 
</t>
  </si>
  <si>
    <t xml:space="preserve">TRANSFER.
Licensee may not sell, assign, sublicense, rent, lease, lend or otherwise transfer the Licensed Software or the License granted by this EULA without prior written consent of First Choice Estimating, LLC.
USE.
The License granted by this EULA is non-exclusive. Licensee may not use the Licensed Software except as expressly permitted by this License.
</t>
  </si>
  <si>
    <t xml:space="preserve">USE.
The License granted by this EULA is non-exclusive. Licensee may not use the Licensed Software except as expressly permitted by this License.
PROHIBITED USES.
(1) Licensee may not create any derivative works from all or any portion of the Licensed Software;
(2) Licensee may not use a previous version of the Licensed Software after receiving a media replacement or upgraded version as a replacement to a prior version (in such case you must destroy the prior version);
(3) Licensee may not use the Licensed Software while in the operation of aircraft, ship, nuclear facilities, life-support machines, communication systems, or any other equipment in which the use of the software could lead to personal injury, death, or environmental damage;
(4) Licensee may not remove or obscure First Choice Estimating, LLC’s copyright or trademark notices.
(5) Licensee may not use the Licensed Software to host applications for third parties.
(6) Licensee may not use the Licensed Software in any manner not authorized by this EULA.
</t>
  </si>
  <si>
    <t xml:space="preserve">CONTENT.
Licensee may use any clipart, photographs, icons, fonts, shapes, animations, sounds, music, video clips, and all other graphic content (collectively, "Content") included with the Licensed Software, if any, only as stated in the Documentation. If the Documentation does not permit Licensee to use the Content, then Licensee may not display, modify, reproduce, or distribute any of the Content; and even if the Documentation permits Licensee to use the Content, Licensee may not distribute the Content on a stand-alone basis such as where the Content constitutes the primary value of whatever Licensee is distributing.
Certain portions of the Content may consist of the copyrights, trademarks, service marks, trade names, or other intellectual property of third parties. These portions of the Content are provided for the convenience of certain users of the Licensed Software who are expressly authorized to use them by their owners. You may not use any third-party intellectual property 
without their express authorization. Furthermore: 
</t>
  </si>
  <si>
    <t xml:space="preserve">                                                                                                                                                                                Copyrighted Intellectual Property:  Copyright 2013 - All Rights Reserved</t>
  </si>
  <si>
    <t>ENTER PROFIT MARGIN FOR DECK PHASE IF USING IN-HOUSE LABOR</t>
  </si>
  <si>
    <t>WORKSHEET</t>
  </si>
  <si>
    <t>PASSWORD</t>
  </si>
  <si>
    <t>ESTIMATE</t>
  </si>
  <si>
    <t>UNLOCKFORDATAEDITING</t>
  </si>
  <si>
    <t>FRAMING MATERIAL</t>
  </si>
  <si>
    <t>FRAMING LABOR WORKSHEET</t>
  </si>
  <si>
    <t>DECK TAKEOFF SHEET</t>
  </si>
  <si>
    <t>INTERIOR TRIM MATERIALS</t>
  </si>
  <si>
    <t>ROOFING ESTIMATE WORKSHEET</t>
  </si>
  <si>
    <t>ELECTRICAL WORKSHEET</t>
  </si>
  <si>
    <t>GARAGE DOOR WORKSHEET</t>
  </si>
  <si>
    <t>STONE VENEER WORKSHEET</t>
  </si>
  <si>
    <t>BACK TRIM WORKSHEET</t>
  </si>
  <si>
    <t>TRIM LABOR ESTIMATE</t>
  </si>
  <si>
    <t>SIDING AND EXTERIOR TRIM</t>
  </si>
  <si>
    <t xml:space="preserve">                    Copyrighted Intellectual Property:  Copyright 2013 - All Rights Reserved</t>
  </si>
  <si>
    <t>ACCESSABILITY</t>
  </si>
  <si>
    <t>CUSTOMER NAME</t>
  </si>
  <si>
    <r>
      <t xml:space="preserve">FIRST CHOICE ESTIMATING, LLC END USER'S LICENSE AGREEMENT
The software that is subject to this End User's License Agreement (EULA) is licensed, not sold, to you (the "Licensee") by First Choice Estimating, LLC. (First Choice Estimating, LLC). 
Before you use the Licensed Software, please read this EULA as carefully as you would read any other legal document.  Your use of the Licensed Software means that you have read and agree to all of the terms and conditions of this License.  Do not install or use the Licensed Software if you do not agree with all of the terms and conditions of this License.  All sales are final.  There is no provision for a refund except as noted in the EULA.
Installing, copying, accessing, or using the Licensed Software constitutes Licensee's acceptance of, and promise to comply with, all of the terms and conditions of this EULA.
This spreadsheet was created using </t>
    </r>
    <r>
      <rPr>
        <i/>
        <u/>
        <sz val="11"/>
        <color theme="1"/>
        <rFont val="Calibri"/>
        <family val="2"/>
        <scheme val="minor"/>
      </rPr>
      <t xml:space="preserve">Microsoft Excel </t>
    </r>
    <r>
      <rPr>
        <b/>
        <sz val="11"/>
        <color theme="1"/>
        <rFont val="Calibri"/>
        <family val="2"/>
        <scheme val="minor"/>
      </rPr>
      <t xml:space="preserve">software.  </t>
    </r>
    <r>
      <rPr>
        <b/>
        <i/>
        <sz val="11"/>
        <color theme="1"/>
        <rFont val="Calibri"/>
        <family val="2"/>
        <scheme val="minor"/>
      </rPr>
      <t>Microsoft is a registered trademark f Microsoft Corporation in the United States and/or other countries.</t>
    </r>
  </si>
  <si>
    <t>NAME:</t>
  </si>
  <si>
    <t>PERMIT #</t>
  </si>
  <si>
    <t>ADDRESS:</t>
  </si>
  <si>
    <t>DATE:</t>
  </si>
  <si>
    <t>LOCATION:</t>
  </si>
  <si>
    <t>CONTRACT JOB</t>
  </si>
  <si>
    <t>TOTAL BUILDING CONTRACT AMOUNT (EXCLUDING LOT):</t>
  </si>
  <si>
    <t>ESTIMATED ELECTRICAL CONTRACT:</t>
  </si>
  <si>
    <t>ESTIMATED HVAC CONTRACT:</t>
  </si>
  <si>
    <t>ESTIMATED PLUMBING CONTRACT:</t>
  </si>
  <si>
    <t>OTHER:</t>
  </si>
  <si>
    <t>NET CONTRACT BUILDING VALUE:</t>
  </si>
  <si>
    <t>ESTIMATED VALUE (WHEN NO CONTRACT VALUE IS AVAILABLE):</t>
  </si>
  <si>
    <t>FINISH LIVING SPACE</t>
  </si>
  <si>
    <t>1ST FLOOR</t>
  </si>
  <si>
    <t>2ND FLOOR</t>
  </si>
  <si>
    <t>3RD FLOOR</t>
  </si>
  <si>
    <t>BASEMENT</t>
  </si>
  <si>
    <t>TOTAL FINISHED</t>
  </si>
  <si>
    <t>UNFINISHED SPACE</t>
  </si>
  <si>
    <t>FINISH EXIST UNFIN</t>
  </si>
  <si>
    <t>GARAGE</t>
  </si>
  <si>
    <t>TOTAL UNFINISHED</t>
  </si>
  <si>
    <t>@$10 PER SQ. FT.</t>
  </si>
  <si>
    <t>PORCHES, CARPORT, SHED</t>
  </si>
  <si>
    <t>@$14 PER SQ. FT.</t>
  </si>
  <si>
    <t>TOTAL SF</t>
  </si>
  <si>
    <t>ESTIMATED BUILDING VALUE:</t>
  </si>
  <si>
    <t>FEE CALCULATION</t>
  </si>
  <si>
    <t>BUILDING VALUE ($)</t>
  </si>
  <si>
    <t xml:space="preserve">X $7 PER $1,000 = </t>
  </si>
  <si>
    <t>+ ZONING FEE</t>
  </si>
  <si>
    <t>*$MUST BE ENTERED</t>
  </si>
  <si>
    <t>+ PROFFER</t>
  </si>
  <si>
    <t>+ E&amp;S FEE</t>
  </si>
  <si>
    <t>+ COPY FEE</t>
  </si>
  <si>
    <t>+ ADMINISTRATIVE FEE</t>
  </si>
  <si>
    <t>TOTAL FEE:</t>
  </si>
  <si>
    <t>SUB PERMITS:</t>
  </si>
  <si>
    <t>&amp; HVAC calculated at $.04 per sq. ft. of finished living area ($40.00 min.)</t>
  </si>
  <si>
    <t>PLUMBING, ELECTRICAL &amp; HVAC PERMITS WILL BE:</t>
  </si>
  <si>
    <t>EACH</t>
  </si>
  <si>
    <t>TOTAL EACH</t>
  </si>
  <si>
    <r>
      <t>= TOTAL SF VALUE CATEGORY</t>
    </r>
    <r>
      <rPr>
        <b/>
        <i/>
        <sz val="8"/>
        <rFont val="Narkisim"/>
        <family val="2"/>
        <charset val="177"/>
      </rPr>
      <t xml:space="preserve"> (excludes decks &amp; porches)</t>
    </r>
  </si>
  <si>
    <r>
      <t>Single Family Dwelling, New &amp; Additions:</t>
    </r>
    <r>
      <rPr>
        <sz val="8"/>
        <rFont val="Narkisim"/>
        <family val="2"/>
        <charset val="177"/>
      </rPr>
      <t xml:space="preserve"> Subcontractor's permits for Plumbing, Electrical </t>
    </r>
  </si>
  <si>
    <r>
      <t>Single Family Dwelling, Alterations, Renovations, Repairs &amp; Demolition:</t>
    </r>
    <r>
      <rPr>
        <sz val="8"/>
        <rFont val="Narkisim"/>
        <family val="2"/>
        <charset val="177"/>
      </rPr>
      <t xml:space="preserve"> $7 per $1,000 of work value ($40.00 min.)</t>
    </r>
  </si>
  <si>
    <r>
      <t>Commercial:</t>
    </r>
    <r>
      <rPr>
        <sz val="8"/>
        <rFont val="Narkisim"/>
        <family val="2"/>
        <charset val="177"/>
      </rPr>
      <t xml:space="preserve"> $40.00 + $5.00 per $1,000 of work value</t>
    </r>
  </si>
  <si>
    <t>*$MUST BE ENTERED (when paid to permitting office)</t>
  </si>
  <si>
    <t>2.0% STATE FEE</t>
  </si>
  <si>
    <t>+ 2.0% STATE FEE LEVY</t>
  </si>
  <si>
    <t xml:space="preserve"> PER SQ. FT. </t>
  </si>
  <si>
    <t>for less than 1500 s.f.</t>
  </si>
  <si>
    <t>for 1501 to 3000 s.f.</t>
  </si>
  <si>
    <t>for 3001 to 5000 s.f.</t>
  </si>
  <si>
    <t>over 5000 s.f.</t>
  </si>
  <si>
    <t>Green highlighed cellls represent a binary on/off switch.  A '1' equals on and a '0' equals off.  The Default setting is 0 for 'off'.  Turn 'on' the appropriate cost per square foot based on te area shown in cell F 27</t>
  </si>
  <si>
    <t>The costs per square foot shown in yellow can be re-defined based upon the valuations set for your location.</t>
  </si>
  <si>
    <t>FRONT PORCH, DECK, STOOP, PATIO</t>
  </si>
  <si>
    <t>Does not include health permit for septic systems.  Call Local building permit department for local values and costs not included here</t>
  </si>
  <si>
    <t>Blue highlighted cells are static and require manual entry on this sheet.  NET CONTRACT BUILDING VALUE will require total fee calculation and maunal entry on ESTIMATE worksheet.</t>
  </si>
  <si>
    <t>PERMIT VALUATION METHOD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</si>
</sst>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quot;$&quot;#,##0.00"/>
    <numFmt numFmtId="165" formatCode="0.00;[Red]0.00"/>
    <numFmt numFmtId="166" formatCode="m/d/yy;@"/>
    <numFmt numFmtId="167" formatCode="0.000"/>
    <numFmt numFmtId="168" formatCode="#,##0.00;[Red]#,##0.00"/>
    <numFmt numFmtId="169" formatCode="[$-409]mmmm\-yy;@"/>
    <numFmt numFmtId="170" formatCode="0;[Red]0"/>
    <numFmt numFmtId="171" formatCode="0.0%"/>
    <numFmt numFmtId="172" formatCode="0.000000"/>
    <numFmt numFmtId="173" formatCode="0.00000"/>
    <numFmt numFmtId="174" formatCode="#,##0.0000"/>
    <numFmt numFmtId="175" formatCode="&quot;$&quot;#,##0.00;[Red]&quot;$&quot;#,##0.00"/>
    <numFmt numFmtId="176" formatCode="&quot;$&quot;#,##0"/>
  </numFmts>
  <fonts count="127" x14ac:knownFonts="1">
    <font>
      <sz val="11"/>
      <color theme="1"/>
      <name val="Calibri"/>
      <family val="2"/>
      <scheme val="minor"/>
    </font>
    <font>
      <b/>
      <sz val="20"/>
      <name val="Arial"/>
      <family val="2"/>
    </font>
    <font>
      <u/>
      <sz val="10"/>
      <color indexed="12"/>
      <name val="Arial"/>
      <family val="2"/>
    </font>
    <font>
      <sz val="20"/>
      <name val="Arial"/>
      <family val="2"/>
    </font>
    <font>
      <sz val="26"/>
      <name val="Arial"/>
      <family val="2"/>
    </font>
    <font>
      <b/>
      <sz val="26"/>
      <color indexed="8"/>
      <name val="Calibri"/>
      <family val="2"/>
    </font>
    <font>
      <b/>
      <sz val="24"/>
      <name val="Arial"/>
      <family val="2"/>
    </font>
    <font>
      <sz val="20"/>
      <color indexed="9"/>
      <name val="Calibri"/>
      <family val="2"/>
    </font>
    <font>
      <sz val="36"/>
      <name val="Arial"/>
      <family val="2"/>
    </font>
    <font>
      <b/>
      <sz val="36"/>
      <color indexed="8"/>
      <name val="Calibri"/>
      <family val="2"/>
    </font>
    <font>
      <b/>
      <sz val="12"/>
      <name val="Times New Roman"/>
      <family val="1"/>
    </font>
    <font>
      <b/>
      <sz val="8"/>
      <color indexed="81"/>
      <name val="Tahoma"/>
      <family val="2"/>
    </font>
    <font>
      <sz val="8"/>
      <color indexed="81"/>
      <name val="Tahoma"/>
      <family val="2"/>
    </font>
    <font>
      <b/>
      <sz val="14"/>
      <name val="Arial"/>
      <family val="2"/>
    </font>
    <font>
      <b/>
      <sz val="16"/>
      <color indexed="81"/>
      <name val="Tahoma"/>
      <family val="2"/>
    </font>
    <font>
      <sz val="16"/>
      <color indexed="81"/>
      <name val="Tahoma"/>
      <family val="2"/>
    </font>
    <font>
      <sz val="14"/>
      <color indexed="81"/>
      <name val="Tahoma"/>
      <family val="2"/>
    </font>
    <font>
      <b/>
      <sz val="14"/>
      <color indexed="81"/>
      <name val="Tahoma"/>
      <family val="2"/>
    </font>
    <font>
      <b/>
      <sz val="12"/>
      <name val="Arial"/>
      <family val="2"/>
    </font>
    <font>
      <b/>
      <sz val="16"/>
      <name val="Arial"/>
      <family val="2"/>
    </font>
    <font>
      <sz val="24"/>
      <name val="Arial"/>
      <family val="2"/>
    </font>
    <font>
      <b/>
      <sz val="10"/>
      <name val="Arial"/>
      <family val="2"/>
    </font>
    <font>
      <sz val="10"/>
      <name val="Arial"/>
      <family val="2"/>
    </font>
    <font>
      <b/>
      <sz val="36"/>
      <name val="Arial"/>
      <family val="2"/>
    </font>
    <font>
      <sz val="11"/>
      <color indexed="8"/>
      <name val="Calibri"/>
      <family val="2"/>
    </font>
    <font>
      <b/>
      <sz val="12"/>
      <color indexed="8"/>
      <name val="Times New Roman"/>
      <family val="1"/>
    </font>
    <font>
      <sz val="16"/>
      <name val="Arial"/>
      <family val="2"/>
    </font>
    <font>
      <b/>
      <sz val="24"/>
      <color indexed="8"/>
      <name val="Arial"/>
      <family val="2"/>
    </font>
    <font>
      <b/>
      <sz val="16"/>
      <color indexed="8"/>
      <name val="Calibri"/>
      <family val="2"/>
    </font>
    <font>
      <sz val="10"/>
      <color indexed="10"/>
      <name val="Arial"/>
      <family val="2"/>
    </font>
    <font>
      <sz val="10"/>
      <name val="Arial"/>
      <family val="2"/>
    </font>
    <font>
      <b/>
      <sz val="10"/>
      <color indexed="8"/>
      <name val="Arial"/>
      <family val="2"/>
    </font>
    <font>
      <sz val="10"/>
      <color indexed="8"/>
      <name val="Arial"/>
      <family val="2"/>
    </font>
    <font>
      <sz val="12"/>
      <name val="Arial"/>
      <family val="2"/>
    </font>
    <font>
      <sz val="12"/>
      <name val="Times New Roman"/>
      <family val="1"/>
    </font>
    <font>
      <sz val="24"/>
      <name val="Times New Roman"/>
      <family val="1"/>
    </font>
    <font>
      <u/>
      <sz val="12"/>
      <color indexed="12"/>
      <name val="Arial"/>
      <family val="2"/>
    </font>
    <font>
      <b/>
      <u/>
      <sz val="16"/>
      <name val="Times New Roman"/>
      <family val="1"/>
    </font>
    <font>
      <sz val="12"/>
      <color indexed="48"/>
      <name val="Times New Roman"/>
      <family val="1"/>
    </font>
    <font>
      <u/>
      <sz val="16"/>
      <color indexed="9"/>
      <name val="Arial"/>
      <family val="2"/>
    </font>
    <font>
      <b/>
      <sz val="12"/>
      <color indexed="9"/>
      <name val="Times New Roman"/>
      <family val="1"/>
    </font>
    <font>
      <b/>
      <sz val="14"/>
      <name val="Times New Roman"/>
      <family val="1"/>
    </font>
    <font>
      <b/>
      <sz val="11"/>
      <name val="Calibri"/>
      <family val="2"/>
    </font>
    <font>
      <b/>
      <u/>
      <sz val="18"/>
      <name val="Times New Roman"/>
      <family val="1"/>
    </font>
    <font>
      <b/>
      <sz val="16"/>
      <color indexed="8"/>
      <name val="Times New Roman"/>
      <family val="1"/>
    </font>
    <font>
      <sz val="12"/>
      <color indexed="8"/>
      <name val="Times New Roman"/>
      <family val="1"/>
    </font>
    <font>
      <sz val="16"/>
      <color indexed="8"/>
      <name val="Times New Roman"/>
      <family val="1"/>
    </font>
    <font>
      <sz val="16"/>
      <color indexed="8"/>
      <name val="Calibri"/>
      <family val="2"/>
    </font>
    <font>
      <sz val="16"/>
      <name val="Times New Roman"/>
      <family val="1"/>
    </font>
    <font>
      <b/>
      <sz val="16"/>
      <name val="Times New Roman"/>
      <family val="1"/>
    </font>
    <font>
      <sz val="24"/>
      <color rgb="FF800000"/>
      <name val="Mistral"/>
      <family val="4"/>
    </font>
    <font>
      <b/>
      <sz val="20"/>
      <color rgb="FF800000"/>
      <name val="Mistral"/>
      <family val="4"/>
    </font>
    <font>
      <sz val="14"/>
      <name val="Arial"/>
      <family val="2"/>
    </font>
    <font>
      <sz val="10"/>
      <color theme="0"/>
      <name val="Arial"/>
      <family val="2"/>
    </font>
    <font>
      <sz val="11"/>
      <name val="Arial"/>
      <family val="2"/>
    </font>
    <font>
      <b/>
      <sz val="11"/>
      <name val="Arial"/>
      <family val="2"/>
    </font>
    <font>
      <b/>
      <sz val="24"/>
      <color indexed="8"/>
      <name val="Calibri"/>
      <family val="2"/>
    </font>
    <font>
      <sz val="8"/>
      <name val="Arial"/>
      <family val="2"/>
    </font>
    <font>
      <b/>
      <sz val="8"/>
      <name val="Arial"/>
      <family val="2"/>
    </font>
    <font>
      <sz val="24"/>
      <color theme="8" tint="-0.24994659260841701"/>
      <name val="Narkisim"/>
      <family val="2"/>
      <charset val="177"/>
    </font>
    <font>
      <b/>
      <sz val="20"/>
      <color theme="8" tint="-0.24994659260841701"/>
      <name val="Narkisim"/>
      <family val="2"/>
      <charset val="177"/>
    </font>
    <font>
      <b/>
      <sz val="24"/>
      <color theme="0"/>
      <name val="Narkisim"/>
      <family val="2"/>
      <charset val="177"/>
    </font>
    <font>
      <sz val="16"/>
      <color theme="0"/>
      <name val="Narkisim"/>
      <family val="2"/>
      <charset val="177"/>
    </font>
    <font>
      <b/>
      <sz val="20"/>
      <color theme="1"/>
      <name val="Narkisim"/>
      <family val="2"/>
      <charset val="177"/>
    </font>
    <font>
      <b/>
      <sz val="8"/>
      <name val="Times New Roman"/>
      <family val="1"/>
    </font>
    <font>
      <b/>
      <sz val="11"/>
      <color theme="0"/>
      <name val="Calibri"/>
      <family val="2"/>
      <scheme val="minor"/>
    </font>
    <font>
      <b/>
      <sz val="12"/>
      <color theme="0"/>
      <name val="Narkisim"/>
      <family val="2"/>
      <charset val="177"/>
    </font>
    <font>
      <b/>
      <sz val="11"/>
      <color theme="0"/>
      <name val="Narkisim"/>
      <family val="2"/>
      <charset val="177"/>
    </font>
    <font>
      <b/>
      <sz val="11"/>
      <color theme="0"/>
      <name val="Arial"/>
      <family val="2"/>
    </font>
    <font>
      <sz val="12"/>
      <color theme="1"/>
      <name val="Narkisim"/>
      <family val="2"/>
      <charset val="177"/>
    </font>
    <font>
      <b/>
      <sz val="14"/>
      <name val="Narkisim"/>
      <family val="2"/>
      <charset val="177"/>
    </font>
    <font>
      <b/>
      <sz val="14"/>
      <color theme="1"/>
      <name val="Narkisim"/>
      <family val="2"/>
      <charset val="177"/>
    </font>
    <font>
      <sz val="16"/>
      <name val="Calibri Light"/>
      <family val="2"/>
    </font>
    <font>
      <b/>
      <sz val="16"/>
      <name val="Calibri Light"/>
      <family val="2"/>
    </font>
    <font>
      <sz val="16"/>
      <color theme="1"/>
      <name val="Calibri Light"/>
      <family val="2"/>
    </font>
    <font>
      <b/>
      <sz val="16"/>
      <color theme="1"/>
      <name val="Calibri Light"/>
      <family val="2"/>
    </font>
    <font>
      <b/>
      <sz val="14"/>
      <color theme="0"/>
      <name val="Arial"/>
      <family val="2"/>
    </font>
    <font>
      <sz val="11"/>
      <color theme="1"/>
      <name val="Narkisim"/>
      <family val="2"/>
      <charset val="177"/>
    </font>
    <font>
      <b/>
      <sz val="16"/>
      <color theme="1"/>
      <name val="Narkisim"/>
      <family val="2"/>
      <charset val="177"/>
    </font>
    <font>
      <b/>
      <sz val="10"/>
      <color indexed="8"/>
      <name val="Narkisim"/>
      <family val="2"/>
      <charset val="177"/>
    </font>
    <font>
      <sz val="10"/>
      <color theme="0"/>
      <name val="Narkisim"/>
      <family val="2"/>
      <charset val="177"/>
    </font>
    <font>
      <sz val="10"/>
      <color indexed="8"/>
      <name val="Narkisim"/>
      <family val="2"/>
      <charset val="177"/>
    </font>
    <font>
      <sz val="14"/>
      <name val="Narkisim"/>
      <family val="2"/>
      <charset val="177"/>
    </font>
    <font>
      <sz val="12"/>
      <color indexed="8"/>
      <name val="Narkisim"/>
      <family val="2"/>
      <charset val="177"/>
    </font>
    <font>
      <b/>
      <sz val="14"/>
      <color theme="0"/>
      <name val="Narkisim"/>
      <family val="2"/>
      <charset val="177"/>
    </font>
    <font>
      <sz val="12"/>
      <color theme="0"/>
      <name val="Narkisim"/>
      <family val="2"/>
      <charset val="177"/>
    </font>
    <font>
      <sz val="11"/>
      <color theme="0"/>
      <name val="Calibri"/>
      <family val="2"/>
      <scheme val="minor"/>
    </font>
    <font>
      <b/>
      <sz val="12"/>
      <color theme="1"/>
      <name val="Calibri"/>
      <family val="2"/>
      <scheme val="minor"/>
    </font>
    <font>
      <sz val="11"/>
      <color theme="1"/>
      <name val="Arial"/>
      <family val="2"/>
    </font>
    <font>
      <sz val="8"/>
      <color theme="1"/>
      <name val="Arial"/>
      <family val="2"/>
    </font>
    <font>
      <sz val="16"/>
      <color theme="0"/>
      <name val="Arial"/>
      <family val="2"/>
    </font>
    <font>
      <sz val="16"/>
      <name val="Narkisim"/>
      <family val="2"/>
      <charset val="177"/>
    </font>
    <font>
      <sz val="9"/>
      <color indexed="81"/>
      <name val="Tahoma"/>
      <family val="2"/>
    </font>
    <font>
      <b/>
      <sz val="14"/>
      <color theme="0"/>
      <name val="Calibri Light"/>
      <family val="2"/>
    </font>
    <font>
      <sz val="12"/>
      <color theme="0"/>
      <name val="Calibri Light"/>
      <family val="2"/>
    </font>
    <font>
      <sz val="12"/>
      <color rgb="FFFF0000"/>
      <name val="Times New Roman"/>
      <family val="1"/>
    </font>
    <font>
      <b/>
      <sz val="10"/>
      <name val="Times New Roman"/>
      <family val="1"/>
    </font>
    <font>
      <sz val="48"/>
      <name val="Narkisim"/>
      <family val="2"/>
      <charset val="177"/>
    </font>
    <font>
      <b/>
      <sz val="20"/>
      <name val="Narkisim"/>
      <family val="2"/>
      <charset val="177"/>
    </font>
    <font>
      <b/>
      <sz val="28"/>
      <name val="Narkisim"/>
      <family val="2"/>
      <charset val="177"/>
    </font>
    <font>
      <b/>
      <sz val="36"/>
      <name val="Narkisim"/>
      <family val="2"/>
      <charset val="177"/>
    </font>
    <font>
      <b/>
      <i/>
      <sz val="11"/>
      <color theme="1"/>
      <name val="Calibri"/>
      <family val="2"/>
      <scheme val="minor"/>
    </font>
    <font>
      <b/>
      <i/>
      <sz val="8"/>
      <name val="Times New Roman"/>
      <family val="1"/>
    </font>
    <font>
      <b/>
      <i/>
      <sz val="10"/>
      <name val="Times New Roman"/>
      <family val="1"/>
    </font>
    <font>
      <b/>
      <i/>
      <sz val="9"/>
      <name val="Times New Roman"/>
      <family val="1"/>
    </font>
    <font>
      <b/>
      <i/>
      <sz val="14"/>
      <name val="Times New Roman"/>
      <family val="1"/>
    </font>
    <font>
      <sz val="20"/>
      <color theme="0"/>
      <name val="Narkisim"/>
      <family val="2"/>
      <charset val="177"/>
    </font>
    <font>
      <sz val="11"/>
      <color theme="0"/>
      <name val="Narkisim"/>
      <family val="2"/>
      <charset val="177"/>
    </font>
    <font>
      <b/>
      <i/>
      <sz val="16"/>
      <name val="Times New Roman"/>
      <family val="1"/>
    </font>
    <font>
      <b/>
      <sz val="16"/>
      <color theme="0"/>
      <name val="Narkisim"/>
      <family val="2"/>
      <charset val="177"/>
    </font>
    <font>
      <b/>
      <i/>
      <sz val="14"/>
      <color theme="1"/>
      <name val="Calibri"/>
      <family val="2"/>
      <scheme val="minor"/>
    </font>
    <font>
      <sz val="9"/>
      <color theme="1"/>
      <name val="Calibri"/>
      <family val="2"/>
      <scheme val="minor"/>
    </font>
    <font>
      <sz val="8"/>
      <color theme="1"/>
      <name val="Calibri"/>
      <family val="2"/>
      <scheme val="minor"/>
    </font>
    <font>
      <sz val="9"/>
      <name val="Arial"/>
      <family val="2"/>
    </font>
    <font>
      <b/>
      <sz val="9"/>
      <name val="Arial"/>
      <family val="2"/>
    </font>
    <font>
      <b/>
      <sz val="11"/>
      <color theme="1"/>
      <name val="Calibri"/>
      <family val="2"/>
      <scheme val="minor"/>
    </font>
    <font>
      <b/>
      <sz val="10"/>
      <color theme="0"/>
      <name val="Narkisim"/>
      <family val="2"/>
      <charset val="177"/>
    </font>
    <font>
      <i/>
      <u/>
      <sz val="11"/>
      <color theme="1"/>
      <name val="Calibri"/>
      <family val="2"/>
      <scheme val="minor"/>
    </font>
    <font>
      <b/>
      <sz val="12"/>
      <color indexed="81"/>
      <name val="Tahoma"/>
      <family val="2"/>
    </font>
    <font>
      <b/>
      <sz val="10"/>
      <name val="Narkisim"/>
      <family val="2"/>
      <charset val="177"/>
    </font>
    <font>
      <b/>
      <i/>
      <sz val="10"/>
      <name val="Narkisim"/>
      <family val="2"/>
      <charset val="177"/>
    </font>
    <font>
      <b/>
      <i/>
      <sz val="8"/>
      <name val="Narkisim"/>
      <family val="2"/>
      <charset val="177"/>
    </font>
    <font>
      <sz val="10"/>
      <name val="Narkisim"/>
      <family val="2"/>
      <charset val="177"/>
    </font>
    <font>
      <b/>
      <sz val="8"/>
      <name val="Narkisim"/>
      <family val="2"/>
      <charset val="177"/>
    </font>
    <font>
      <sz val="8"/>
      <name val="Narkisim"/>
      <family val="2"/>
      <charset val="177"/>
    </font>
    <font>
      <b/>
      <sz val="11"/>
      <color theme="1"/>
      <name val="Narkisim"/>
      <family val="2"/>
      <charset val="177"/>
    </font>
    <font>
      <sz val="10"/>
      <color theme="1"/>
      <name val="Narkisim"/>
      <family val="2"/>
      <charset val="177"/>
    </font>
  </fonts>
  <fills count="17">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57"/>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rgb="FF002060"/>
        <bgColor indexed="64"/>
      </patternFill>
    </fill>
    <fill>
      <patternFill patternType="solid">
        <fgColor theme="8" tint="-0.249977111117893"/>
        <bgColor indexed="64"/>
      </patternFill>
    </fill>
    <fill>
      <patternFill patternType="solid">
        <fgColor theme="4" tint="-0.499984740745262"/>
        <bgColor indexed="64"/>
      </patternFill>
    </fill>
    <fill>
      <patternFill patternType="solid">
        <fgColor theme="7" tint="0.59996337778862885"/>
        <bgColor indexed="64"/>
      </patternFill>
    </fill>
    <fill>
      <patternFill patternType="solid">
        <fgColor indexed="55"/>
        <bgColor indexed="64"/>
      </patternFill>
    </fill>
    <fill>
      <patternFill patternType="solid">
        <fgColor rgb="FF92D05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dashDot">
        <color indexed="64"/>
      </left>
      <right style="dashDot">
        <color indexed="64"/>
      </right>
      <top style="dashDot">
        <color indexed="64"/>
      </top>
      <bottom style="dashDot">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thin">
        <color indexed="64"/>
      </bottom>
      <diagonal/>
    </border>
    <border>
      <left/>
      <right/>
      <top style="double">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24" fillId="0" borderId="0"/>
    <xf numFmtId="0" fontId="22" fillId="0" borderId="0"/>
  </cellStyleXfs>
  <cellXfs count="755">
    <xf numFmtId="0" fontId="0" fillId="0" borderId="0" xfId="0"/>
    <xf numFmtId="4" fontId="0" fillId="0" borderId="0" xfId="0" applyNumberFormat="1"/>
    <xf numFmtId="164" fontId="0" fillId="0" borderId="0" xfId="0" applyNumberFormat="1"/>
    <xf numFmtId="0" fontId="3" fillId="0" borderId="0" xfId="0" applyFont="1"/>
    <xf numFmtId="1" fontId="3" fillId="0" borderId="0" xfId="0" applyNumberFormat="1" applyFont="1"/>
    <xf numFmtId="4" fontId="3" fillId="0" borderId="0" xfId="0" applyNumberFormat="1" applyFont="1"/>
    <xf numFmtId="0" fontId="4" fillId="2" borderId="0" xfId="0" applyFont="1" applyFill="1"/>
    <xf numFmtId="0" fontId="5" fillId="2" borderId="0" xfId="0" applyFont="1" applyFill="1"/>
    <xf numFmtId="1" fontId="5" fillId="2" borderId="0" xfId="0" applyNumberFormat="1" applyFont="1" applyFill="1" applyAlignment="1">
      <alignment horizontal="center"/>
    </xf>
    <xf numFmtId="4" fontId="5" fillId="2" borderId="0" xfId="0" applyNumberFormat="1" applyFont="1" applyFill="1" applyAlignment="1">
      <alignment horizontal="right"/>
    </xf>
    <xf numFmtId="0" fontId="5" fillId="2" borderId="0" xfId="0" applyFont="1" applyFill="1" applyAlignment="1">
      <alignment horizontal="right"/>
    </xf>
    <xf numFmtId="0" fontId="3" fillId="3" borderId="0" xfId="0" applyFont="1" applyFill="1"/>
    <xf numFmtId="0" fontId="3" fillId="3" borderId="0" xfId="0" quotePrefix="1" applyFont="1" applyFill="1"/>
    <xf numFmtId="1" fontId="3" fillId="3" borderId="0" xfId="0" applyNumberFormat="1" applyFont="1" applyFill="1" applyAlignment="1">
      <alignment horizontal="center"/>
    </xf>
    <xf numFmtId="4" fontId="3" fillId="3" borderId="0" xfId="0" applyNumberFormat="1" applyFont="1" applyFill="1"/>
    <xf numFmtId="1" fontId="3" fillId="0" borderId="0" xfId="0" applyNumberFormat="1" applyFont="1" applyAlignment="1">
      <alignment horizontal="center"/>
    </xf>
    <xf numFmtId="164" fontId="3" fillId="0" borderId="0" xfId="0" applyNumberFormat="1" applyFont="1"/>
    <xf numFmtId="4" fontId="5" fillId="0" borderId="0" xfId="0" applyNumberFormat="1" applyFont="1" applyFill="1" applyAlignment="1">
      <alignment horizontal="right"/>
    </xf>
    <xf numFmtId="0" fontId="5" fillId="0" borderId="0" xfId="0" applyFont="1" applyFill="1" applyAlignment="1">
      <alignment horizontal="right"/>
    </xf>
    <xf numFmtId="0" fontId="1" fillId="0" borderId="0" xfId="0" applyFont="1"/>
    <xf numFmtId="164" fontId="1" fillId="0" borderId="0" xfId="0" applyNumberFormat="1" applyFont="1"/>
    <xf numFmtId="4" fontId="5" fillId="2" borderId="0" xfId="0" applyNumberFormat="1" applyFont="1" applyFill="1"/>
    <xf numFmtId="0" fontId="4" fillId="0" borderId="0" xfId="0" applyFont="1"/>
    <xf numFmtId="0" fontId="3" fillId="0" borderId="0" xfId="0" applyFont="1" applyFill="1"/>
    <xf numFmtId="0" fontId="3" fillId="0" borderId="0" xfId="0" quotePrefix="1" applyFont="1"/>
    <xf numFmtId="10" fontId="3" fillId="0" borderId="0" xfId="0" applyNumberFormat="1" applyFont="1"/>
    <xf numFmtId="0" fontId="7" fillId="0" borderId="0" xfId="0" applyFont="1"/>
    <xf numFmtId="164" fontId="1" fillId="4" borderId="0" xfId="0" applyNumberFormat="1" applyFont="1" applyFill="1"/>
    <xf numFmtId="0" fontId="3" fillId="2" borderId="0" xfId="0" applyFont="1" applyFill="1"/>
    <xf numFmtId="2" fontId="3" fillId="0" borderId="0" xfId="0" applyNumberFormat="1" applyFont="1" applyAlignment="1">
      <alignment horizontal="center"/>
    </xf>
    <xf numFmtId="0" fontId="8" fillId="2" borderId="0" xfId="0" applyFont="1" applyFill="1"/>
    <xf numFmtId="0" fontId="9" fillId="2" borderId="0" xfId="0" applyFont="1" applyFill="1"/>
    <xf numFmtId="2" fontId="8" fillId="2" borderId="0" xfId="0" applyNumberFormat="1" applyFont="1" applyFill="1" applyAlignment="1">
      <alignment horizontal="center"/>
    </xf>
    <xf numFmtId="4" fontId="9" fillId="2" borderId="0" xfId="0" applyNumberFormat="1" applyFont="1" applyFill="1"/>
    <xf numFmtId="0" fontId="8" fillId="2" borderId="0" xfId="0" applyFont="1" applyFill="1" applyAlignment="1">
      <alignment horizontal="center"/>
    </xf>
    <xf numFmtId="0" fontId="8" fillId="0" borderId="0" xfId="0" applyFont="1"/>
    <xf numFmtId="2" fontId="8" fillId="0" borderId="0" xfId="0" applyNumberFormat="1" applyFont="1" applyAlignment="1">
      <alignment horizontal="center"/>
    </xf>
    <xf numFmtId="4" fontId="8" fillId="0" borderId="0" xfId="0" applyNumberFormat="1" applyFont="1"/>
    <xf numFmtId="0" fontId="8" fillId="0" borderId="0" xfId="0" applyFont="1" applyAlignment="1">
      <alignment horizontal="center"/>
    </xf>
    <xf numFmtId="2" fontId="8" fillId="0" borderId="0" xfId="0" applyNumberFormat="1" applyFont="1"/>
    <xf numFmtId="164" fontId="8" fillId="0" borderId="0" xfId="0" applyNumberFormat="1" applyFont="1"/>
    <xf numFmtId="1" fontId="8" fillId="0" borderId="0" xfId="0" applyNumberFormat="1" applyFont="1" applyAlignment="1">
      <alignment horizontal="center"/>
    </xf>
    <xf numFmtId="4" fontId="8" fillId="2" borderId="0" xfId="0" applyNumberFormat="1" applyFont="1" applyFill="1"/>
    <xf numFmtId="2" fontId="3" fillId="0" borderId="0" xfId="0" applyNumberFormat="1" applyFont="1"/>
    <xf numFmtId="0" fontId="3" fillId="0" borderId="0" xfId="0" applyFont="1" applyAlignment="1">
      <alignment horizontal="center"/>
    </xf>
    <xf numFmtId="1" fontId="0" fillId="0" borderId="0" xfId="0" applyNumberFormat="1"/>
    <xf numFmtId="0" fontId="10" fillId="0" borderId="0" xfId="0" applyFont="1"/>
    <xf numFmtId="0" fontId="10" fillId="0" borderId="0" xfId="0" applyFont="1" applyAlignment="1">
      <alignment horizontal="center"/>
    </xf>
    <xf numFmtId="164" fontId="10" fillId="0" borderId="0" xfId="0" applyNumberFormat="1" applyFont="1"/>
    <xf numFmtId="2" fontId="10" fillId="0" borderId="0" xfId="0" applyNumberFormat="1" applyFont="1"/>
    <xf numFmtId="0" fontId="13" fillId="0" borderId="0" xfId="0" applyFont="1"/>
    <xf numFmtId="164" fontId="13" fillId="0" borderId="0" xfId="0" applyNumberFormat="1" applyFont="1"/>
    <xf numFmtId="1" fontId="13" fillId="0" borderId="0" xfId="0" applyNumberFormat="1" applyFont="1" applyAlignment="1">
      <alignment horizontal="center" vertical="center"/>
    </xf>
    <xf numFmtId="1" fontId="13" fillId="0" borderId="0" xfId="0" applyNumberFormat="1" applyFont="1" applyFill="1" applyAlignment="1">
      <alignment horizontal="center" vertical="center"/>
    </xf>
    <xf numFmtId="164" fontId="13" fillId="0" borderId="0" xfId="0" applyNumberFormat="1" applyFont="1" applyFill="1"/>
    <xf numFmtId="0" fontId="18" fillId="0" borderId="0" xfId="0" applyFont="1" applyFill="1"/>
    <xf numFmtId="0" fontId="0" fillId="0" borderId="0" xfId="0" applyFill="1"/>
    <xf numFmtId="0" fontId="20" fillId="0" borderId="0" xfId="0" applyFont="1" applyFill="1"/>
    <xf numFmtId="0" fontId="6" fillId="0" borderId="0" xfId="0" applyFont="1" applyFill="1"/>
    <xf numFmtId="0" fontId="13" fillId="0" borderId="0" xfId="0" applyFont="1" applyFill="1"/>
    <xf numFmtId="2" fontId="6" fillId="0" borderId="0" xfId="0" applyNumberFormat="1" applyFont="1" applyFill="1"/>
    <xf numFmtId="4" fontId="6" fillId="0" borderId="0" xfId="0" applyNumberFormat="1" applyFont="1" applyFill="1"/>
    <xf numFmtId="4" fontId="13" fillId="0" borderId="0" xfId="0" applyNumberFormat="1" applyFont="1" applyFill="1"/>
    <xf numFmtId="164" fontId="6" fillId="0" borderId="0" xfId="0" applyNumberFormat="1" applyFont="1" applyFill="1"/>
    <xf numFmtId="2" fontId="13" fillId="0" borderId="0" xfId="0" applyNumberFormat="1" applyFont="1" applyFill="1" applyAlignment="1">
      <alignment horizontal="center"/>
    </xf>
    <xf numFmtId="0" fontId="1" fillId="0" borderId="0" xfId="0" applyFont="1" applyFill="1"/>
    <xf numFmtId="0" fontId="6" fillId="0" borderId="0" xfId="0" applyNumberFormat="1" applyFont="1" applyFill="1" applyAlignment="1">
      <alignment horizontal="left" vertical="top" wrapText="1"/>
    </xf>
    <xf numFmtId="164" fontId="6" fillId="0" borderId="0" xfId="0" applyNumberFormat="1" applyFont="1" applyFill="1" applyAlignment="1">
      <alignment horizontal="left" vertical="top" wrapText="1"/>
    </xf>
    <xf numFmtId="0" fontId="25" fillId="0" borderId="0" xfId="2" applyFont="1" applyBorder="1"/>
    <xf numFmtId="0" fontId="25" fillId="0" borderId="0" xfId="2" applyFont="1" applyBorder="1" applyAlignment="1">
      <alignment horizontal="center"/>
    </xf>
    <xf numFmtId="164" fontId="10" fillId="0" borderId="0" xfId="0" applyNumberFormat="1" applyFont="1" applyAlignment="1">
      <alignment horizontal="center" vertical="center"/>
    </xf>
    <xf numFmtId="0" fontId="25" fillId="0" borderId="0" xfId="2" applyFont="1" applyBorder="1" applyAlignment="1"/>
    <xf numFmtId="0" fontId="10" fillId="0" borderId="0" xfId="0" applyFont="1" applyFill="1"/>
    <xf numFmtId="0" fontId="10" fillId="2" borderId="0" xfId="0" applyFont="1" applyFill="1"/>
    <xf numFmtId="0" fontId="25" fillId="2" borderId="0" xfId="2" applyFont="1" applyFill="1" applyBorder="1"/>
    <xf numFmtId="0" fontId="25" fillId="2" borderId="0" xfId="2" applyFont="1" applyFill="1" applyBorder="1" applyAlignment="1">
      <alignment horizontal="center"/>
    </xf>
    <xf numFmtId="164" fontId="10" fillId="2" borderId="0" xfId="0" applyNumberFormat="1" applyFont="1" applyFill="1" applyAlignment="1">
      <alignment horizontal="center" vertical="center"/>
    </xf>
    <xf numFmtId="0" fontId="26" fillId="0" borderId="0" xfId="0" applyFont="1"/>
    <xf numFmtId="0" fontId="26" fillId="0" borderId="0" xfId="0" applyFont="1" applyFill="1"/>
    <xf numFmtId="3" fontId="26" fillId="0" borderId="0" xfId="0" applyNumberFormat="1" applyFont="1" applyAlignment="1">
      <alignment horizontal="right" vertical="center"/>
    </xf>
    <xf numFmtId="164" fontId="26" fillId="0" borderId="0" xfId="0" applyNumberFormat="1" applyFont="1" applyAlignment="1">
      <alignment horizontal="right" vertical="center"/>
    </xf>
    <xf numFmtId="0" fontId="26" fillId="0" borderId="0" xfId="0" applyFont="1" applyAlignment="1">
      <alignment horizontal="right" vertical="center"/>
    </xf>
    <xf numFmtId="3" fontId="19" fillId="0" borderId="0" xfId="0" applyNumberFormat="1" applyFont="1" applyAlignment="1">
      <alignment horizontal="right" vertical="center"/>
    </xf>
    <xf numFmtId="164" fontId="26" fillId="0" borderId="0" xfId="0" applyNumberFormat="1" applyFont="1"/>
    <xf numFmtId="0" fontId="26" fillId="0" borderId="0" xfId="0" applyFont="1" applyAlignment="1">
      <alignment horizontal="left" vertical="top" wrapText="1"/>
    </xf>
    <xf numFmtId="164" fontId="19" fillId="0" borderId="0" xfId="0" applyNumberFormat="1" applyFont="1" applyAlignment="1">
      <alignment horizontal="right" vertical="center"/>
    </xf>
    <xf numFmtId="1" fontId="13" fillId="0" borderId="0" xfId="0" applyNumberFormat="1" applyFont="1"/>
    <xf numFmtId="4" fontId="13" fillId="0" borderId="0" xfId="0" applyNumberFormat="1" applyFont="1"/>
    <xf numFmtId="164" fontId="0" fillId="0" borderId="0" xfId="0" applyNumberFormat="1" applyAlignment="1">
      <alignment horizontal="left"/>
    </xf>
    <xf numFmtId="164" fontId="0" fillId="5" borderId="0" xfId="0" applyNumberFormat="1" applyFill="1"/>
    <xf numFmtId="164" fontId="0" fillId="5" borderId="0" xfId="0" applyNumberFormat="1" applyFill="1" applyBorder="1" applyAlignment="1">
      <alignment horizontal="left" vertical="top" wrapText="1"/>
    </xf>
    <xf numFmtId="164" fontId="0" fillId="0" borderId="0" xfId="0" applyNumberFormat="1" applyAlignment="1">
      <alignment wrapText="1"/>
    </xf>
    <xf numFmtId="164" fontId="29" fillId="5" borderId="0" xfId="0" applyNumberFormat="1" applyFont="1" applyFill="1" applyBorder="1" applyAlignment="1">
      <alignment horizontal="left" vertical="top" wrapText="1"/>
    </xf>
    <xf numFmtId="164" fontId="0" fillId="0" borderId="0" xfId="0" applyNumberFormat="1" applyFill="1"/>
    <xf numFmtId="164" fontId="0" fillId="2" borderId="0" xfId="0" applyNumberFormat="1" applyFill="1"/>
    <xf numFmtId="164" fontId="0" fillId="0" borderId="0" xfId="0" applyNumberFormat="1" applyFill="1" applyAlignment="1">
      <alignment wrapText="1"/>
    </xf>
    <xf numFmtId="164" fontId="0" fillId="3" borderId="0" xfId="0" applyNumberFormat="1" applyFill="1"/>
    <xf numFmtId="164" fontId="32" fillId="5" borderId="0" xfId="0" applyNumberFormat="1" applyFont="1" applyFill="1" applyBorder="1" applyAlignment="1">
      <alignment horizontal="left" vertical="top" wrapText="1"/>
    </xf>
    <xf numFmtId="164" fontId="21" fillId="0" borderId="0" xfId="0" applyNumberFormat="1" applyFont="1"/>
    <xf numFmtId="164" fontId="21" fillId="5" borderId="0" xfId="0" applyNumberFormat="1" applyFont="1" applyFill="1"/>
    <xf numFmtId="164" fontId="30" fillId="0" borderId="0" xfId="0" applyNumberFormat="1" applyFont="1"/>
    <xf numFmtId="164" fontId="33" fillId="0" borderId="0" xfId="0" applyNumberFormat="1" applyFont="1"/>
    <xf numFmtId="164" fontId="31" fillId="0" borderId="0" xfId="0" applyNumberFormat="1" applyFont="1" applyFill="1"/>
    <xf numFmtId="164" fontId="32" fillId="5" borderId="0" xfId="0" applyNumberFormat="1" applyFont="1" applyFill="1"/>
    <xf numFmtId="164" fontId="32" fillId="0" borderId="0" xfId="0" applyNumberFormat="1" applyFont="1"/>
    <xf numFmtId="164" fontId="0" fillId="0" borderId="0" xfId="0" applyNumberFormat="1" applyFont="1"/>
    <xf numFmtId="164" fontId="32" fillId="0" borderId="0" xfId="0" applyNumberFormat="1" applyFont="1" applyFill="1" applyBorder="1" applyAlignment="1">
      <alignment horizontal="left" vertical="top" wrapText="1"/>
    </xf>
    <xf numFmtId="0" fontId="34" fillId="0" borderId="0" xfId="0" applyFont="1"/>
    <xf numFmtId="4" fontId="10" fillId="0" borderId="0" xfId="0" applyNumberFormat="1" applyFont="1" applyAlignment="1">
      <alignment horizontal="right" vertical="center"/>
    </xf>
    <xf numFmtId="0" fontId="35" fillId="0" borderId="0" xfId="0" applyFont="1" applyAlignment="1">
      <alignment horizontal="right"/>
    </xf>
    <xf numFmtId="0" fontId="35" fillId="0" borderId="0" xfId="0" applyFont="1" applyAlignment="1"/>
    <xf numFmtId="0" fontId="37" fillId="0" borderId="0" xfId="0" applyFont="1"/>
    <xf numFmtId="14" fontId="38" fillId="0" borderId="0" xfId="0" applyNumberFormat="1" applyFont="1" applyFill="1" applyBorder="1" applyAlignment="1">
      <alignment horizontal="center" vertical="center"/>
    </xf>
    <xf numFmtId="4" fontId="10" fillId="2" borderId="0" xfId="0" applyNumberFormat="1" applyFont="1" applyFill="1" applyAlignment="1">
      <alignment horizontal="right" vertical="center"/>
    </xf>
    <xf numFmtId="0" fontId="34" fillId="0" borderId="0" xfId="0" applyFont="1" applyAlignment="1"/>
    <xf numFmtId="4" fontId="10" fillId="3" borderId="0" xfId="0" applyNumberFormat="1" applyFont="1" applyFill="1" applyAlignment="1">
      <alignment horizontal="right" vertical="center"/>
    </xf>
    <xf numFmtId="165" fontId="28" fillId="2" borderId="0" xfId="0" applyNumberFormat="1" applyFont="1" applyFill="1" applyAlignment="1">
      <alignment horizontal="left" vertical="center"/>
    </xf>
    <xf numFmtId="164" fontId="25" fillId="0" borderId="0" xfId="2" applyNumberFormat="1" applyFont="1" applyBorder="1" applyAlignment="1">
      <alignment vertical="center"/>
    </xf>
    <xf numFmtId="0" fontId="44" fillId="0" borderId="1" xfId="2" applyFont="1" applyBorder="1" applyAlignment="1">
      <alignment horizontal="center"/>
    </xf>
    <xf numFmtId="164" fontId="44" fillId="0" borderId="1" xfId="2" applyNumberFormat="1" applyFont="1" applyBorder="1" applyAlignment="1">
      <alignment horizontal="center" vertical="center"/>
    </xf>
    <xf numFmtId="0" fontId="45" fillId="0" borderId="0" xfId="2" applyFont="1" applyBorder="1" applyAlignment="1">
      <alignment horizontal="center"/>
    </xf>
    <xf numFmtId="0" fontId="47" fillId="0" borderId="0" xfId="2" applyFont="1"/>
    <xf numFmtId="0" fontId="47" fillId="0" borderId="0" xfId="2" applyFont="1" applyAlignment="1">
      <alignment horizontal="center"/>
    </xf>
    <xf numFmtId="164" fontId="47" fillId="0" borderId="0" xfId="2" applyNumberFormat="1" applyFont="1" applyAlignment="1">
      <alignment vertical="center"/>
    </xf>
    <xf numFmtId="0" fontId="46" fillId="0" borderId="0" xfId="2" applyFont="1" applyBorder="1"/>
    <xf numFmtId="0" fontId="46" fillId="0" borderId="0" xfId="2" applyFont="1" applyBorder="1" applyAlignment="1">
      <alignment horizontal="center"/>
    </xf>
    <xf numFmtId="164" fontId="46" fillId="0" borderId="0" xfId="2" applyNumberFormat="1" applyFont="1" applyBorder="1" applyAlignment="1">
      <alignment vertical="center"/>
    </xf>
    <xf numFmtId="164" fontId="46" fillId="0" borderId="0" xfId="2" applyNumberFormat="1" applyFont="1" applyBorder="1" applyAlignment="1">
      <alignment horizontal="center" vertical="center"/>
    </xf>
    <xf numFmtId="164" fontId="48" fillId="0" borderId="0" xfId="0" applyNumberFormat="1" applyFont="1" applyAlignment="1">
      <alignment horizontal="center" vertical="center"/>
    </xf>
    <xf numFmtId="0" fontId="44" fillId="0" borderId="0" xfId="2" applyFont="1" applyBorder="1"/>
    <xf numFmtId="0" fontId="44" fillId="0" borderId="0" xfId="2" applyFont="1" applyBorder="1" applyAlignment="1">
      <alignment horizontal="center"/>
    </xf>
    <xf numFmtId="164" fontId="44" fillId="0" borderId="0" xfId="2" applyNumberFormat="1" applyFont="1" applyBorder="1" applyAlignment="1">
      <alignment vertical="center"/>
    </xf>
    <xf numFmtId="164" fontId="49" fillId="0" borderId="0" xfId="0" applyNumberFormat="1" applyFont="1" applyAlignment="1">
      <alignment horizontal="center" vertical="center"/>
    </xf>
    <xf numFmtId="164" fontId="25" fillId="2" borderId="0" xfId="2" applyNumberFormat="1" applyFont="1" applyFill="1" applyBorder="1" applyAlignment="1">
      <alignment vertical="center"/>
    </xf>
    <xf numFmtId="0" fontId="44" fillId="0" borderId="0" xfId="2" applyFont="1" applyBorder="1" applyAlignment="1">
      <alignment horizontal="left" vertical="top" wrapText="1"/>
    </xf>
    <xf numFmtId="0" fontId="47" fillId="0" borderId="0" xfId="2" applyFont="1" applyBorder="1"/>
    <xf numFmtId="0" fontId="47" fillId="0" borderId="0" xfId="2" applyFont="1" applyBorder="1" applyAlignment="1">
      <alignment horizontal="center"/>
    </xf>
    <xf numFmtId="164" fontId="47" fillId="0" borderId="0" xfId="2" applyNumberFormat="1" applyFont="1" applyBorder="1" applyAlignment="1">
      <alignment vertical="center"/>
    </xf>
    <xf numFmtId="0" fontId="44" fillId="0" borderId="0" xfId="2" applyFont="1" applyBorder="1" applyAlignment="1">
      <alignment horizontal="left" vertical="center"/>
    </xf>
    <xf numFmtId="0" fontId="44" fillId="0" borderId="0" xfId="2" applyFont="1" applyAlignment="1">
      <alignment horizontal="left" vertical="center"/>
    </xf>
    <xf numFmtId="0" fontId="44" fillId="0" borderId="0" xfId="2" applyFont="1" applyAlignment="1">
      <alignment horizontal="center"/>
    </xf>
    <xf numFmtId="164" fontId="44" fillId="0" borderId="0" xfId="2" applyNumberFormat="1" applyFont="1" applyAlignment="1">
      <alignment vertical="center"/>
    </xf>
    <xf numFmtId="0" fontId="44" fillId="0" borderId="0" xfId="2" applyFont="1"/>
    <xf numFmtId="8" fontId="44" fillId="0" borderId="0" xfId="2" applyNumberFormat="1" applyFont="1"/>
    <xf numFmtId="164" fontId="51" fillId="5" borderId="0" xfId="0" applyNumberFormat="1" applyFont="1" applyFill="1" applyAlignment="1">
      <alignment horizontal="center"/>
    </xf>
    <xf numFmtId="0" fontId="50" fillId="0" borderId="0" xfId="0" applyFont="1" applyAlignment="1"/>
    <xf numFmtId="167" fontId="10" fillId="0" borderId="0" xfId="0" applyNumberFormat="1" applyFont="1"/>
    <xf numFmtId="168" fontId="10" fillId="0" borderId="0" xfId="0" applyNumberFormat="1" applyFont="1" applyAlignment="1">
      <alignment horizontal="right"/>
    </xf>
    <xf numFmtId="168" fontId="10" fillId="0" borderId="0" xfId="0" applyNumberFormat="1" applyFont="1"/>
    <xf numFmtId="2" fontId="10" fillId="4" borderId="0" xfId="0" applyNumberFormat="1" applyFont="1" applyFill="1"/>
    <xf numFmtId="168" fontId="10" fillId="0" borderId="0" xfId="0" applyNumberFormat="1" applyFont="1" applyAlignment="1">
      <alignment horizontal="center"/>
    </xf>
    <xf numFmtId="164" fontId="10" fillId="2" borderId="0" xfId="0" applyNumberFormat="1" applyFont="1" applyFill="1"/>
    <xf numFmtId="2" fontId="10" fillId="0" borderId="0" xfId="0" applyNumberFormat="1" applyFont="1" applyFill="1"/>
    <xf numFmtId="168" fontId="10" fillId="0" borderId="0" xfId="0" applyNumberFormat="1" applyFont="1" applyFill="1" applyAlignment="1">
      <alignment horizontal="right"/>
    </xf>
    <xf numFmtId="168" fontId="10" fillId="0" borderId="0" xfId="0" applyNumberFormat="1" applyFont="1" applyFill="1"/>
    <xf numFmtId="164" fontId="0" fillId="5" borderId="0" xfId="0" applyNumberFormat="1" applyFill="1" applyAlignment="1">
      <alignment wrapText="1"/>
    </xf>
    <xf numFmtId="0" fontId="34" fillId="0" borderId="0" xfId="0" applyFont="1" applyAlignment="1">
      <alignment horizontal="left" vertical="top"/>
    </xf>
    <xf numFmtId="49" fontId="34" fillId="0" borderId="0" xfId="0" applyNumberFormat="1" applyFont="1" applyAlignment="1">
      <alignment horizontal="left" vertical="top"/>
    </xf>
    <xf numFmtId="0" fontId="21" fillId="0" borderId="0" xfId="0" applyFont="1"/>
    <xf numFmtId="164" fontId="52" fillId="2" borderId="0" xfId="0" applyNumberFormat="1" applyFont="1" applyFill="1" applyAlignment="1">
      <alignment horizontal="right" vertical="top"/>
    </xf>
    <xf numFmtId="1" fontId="52" fillId="0" borderId="0" xfId="0" applyNumberFormat="1" applyFont="1" applyAlignment="1">
      <alignment horizontal="right" vertical="top"/>
    </xf>
    <xf numFmtId="164" fontId="52" fillId="0" borderId="0" xfId="0" applyNumberFormat="1" applyFont="1" applyAlignment="1">
      <alignment horizontal="right" vertical="top"/>
    </xf>
    <xf numFmtId="164" fontId="0" fillId="0" borderId="0" xfId="0" applyNumberFormat="1" applyAlignment="1">
      <alignment horizontal="right" vertical="top"/>
    </xf>
    <xf numFmtId="164" fontId="52" fillId="0" borderId="0" xfId="0" applyNumberFormat="1" applyFont="1" applyFill="1" applyAlignment="1">
      <alignment horizontal="right" vertical="top"/>
    </xf>
    <xf numFmtId="164" fontId="53" fillId="0" borderId="0" xfId="0" applyNumberFormat="1" applyFont="1"/>
    <xf numFmtId="0" fontId="54" fillId="0" borderId="0" xfId="0" applyFont="1" applyFill="1"/>
    <xf numFmtId="0" fontId="54" fillId="0" borderId="0" xfId="0" applyFont="1" applyAlignment="1">
      <alignment horizontal="center"/>
    </xf>
    <xf numFmtId="164" fontId="54" fillId="0" borderId="0" xfId="0" applyNumberFormat="1" applyFont="1" applyAlignment="1">
      <alignment horizontal="right"/>
    </xf>
    <xf numFmtId="0" fontId="54" fillId="0" borderId="0" xfId="0" applyFont="1"/>
    <xf numFmtId="0" fontId="54" fillId="2" borderId="0" xfId="0" applyFont="1" applyFill="1" applyAlignment="1">
      <alignment horizontal="center"/>
    </xf>
    <xf numFmtId="165" fontId="28" fillId="0" borderId="0" xfId="0" applyNumberFormat="1" applyFont="1" applyFill="1" applyAlignment="1">
      <alignment horizontal="left" vertical="center"/>
    </xf>
    <xf numFmtId="3" fontId="55" fillId="2" borderId="0" xfId="0" applyNumberFormat="1" applyFont="1" applyFill="1" applyAlignment="1">
      <alignment horizontal="right"/>
    </xf>
    <xf numFmtId="3" fontId="54" fillId="0" borderId="0" xfId="0" applyNumberFormat="1" applyFont="1" applyFill="1" applyAlignment="1">
      <alignment horizontal="right"/>
    </xf>
    <xf numFmtId="0" fontId="1" fillId="0" borderId="0" xfId="0" applyFont="1" applyAlignment="1">
      <alignment horizontal="center"/>
    </xf>
    <xf numFmtId="164" fontId="1" fillId="0" borderId="0" xfId="0" applyNumberFormat="1" applyFont="1" applyAlignment="1">
      <alignment horizontal="center"/>
    </xf>
    <xf numFmtId="3" fontId="54" fillId="0" borderId="0" xfId="0" applyNumberFormat="1" applyFont="1" applyAlignment="1">
      <alignment horizontal="right"/>
    </xf>
    <xf numFmtId="164" fontId="54" fillId="0" borderId="0" xfId="0" applyNumberFormat="1" applyFont="1"/>
    <xf numFmtId="0" fontId="1" fillId="7" borderId="0" xfId="0" applyFont="1" applyFill="1"/>
    <xf numFmtId="0" fontId="54" fillId="7" borderId="0" xfId="0" applyFont="1" applyFill="1" applyAlignment="1">
      <alignment horizontal="center"/>
    </xf>
    <xf numFmtId="164" fontId="54" fillId="7" borderId="0" xfId="0" applyNumberFormat="1" applyFont="1" applyFill="1" applyAlignment="1">
      <alignment horizontal="right"/>
    </xf>
    <xf numFmtId="0" fontId="54" fillId="7" borderId="0" xfId="0" applyFont="1" applyFill="1"/>
    <xf numFmtId="164" fontId="0" fillId="7" borderId="0" xfId="0" applyNumberFormat="1" applyFill="1"/>
    <xf numFmtId="0" fontId="25" fillId="0" borderId="0" xfId="2" applyFont="1" applyFill="1" applyBorder="1"/>
    <xf numFmtId="14" fontId="44" fillId="0" borderId="0" xfId="2" applyNumberFormat="1" applyFont="1" applyFill="1" applyBorder="1"/>
    <xf numFmtId="0" fontId="19" fillId="0" borderId="0" xfId="0" applyNumberFormat="1" applyFont="1" applyBorder="1" applyAlignment="1">
      <alignment horizontal="center"/>
    </xf>
    <xf numFmtId="0" fontId="44" fillId="0" borderId="1" xfId="2" applyFont="1" applyFill="1" applyBorder="1" applyAlignment="1">
      <alignment horizontal="center"/>
    </xf>
    <xf numFmtId="0" fontId="45" fillId="0" borderId="0" xfId="2" applyFont="1" applyFill="1" applyBorder="1"/>
    <xf numFmtId="0" fontId="47" fillId="0" borderId="0" xfId="2" applyFont="1" applyFill="1"/>
    <xf numFmtId="164" fontId="26" fillId="0" borderId="0" xfId="0" applyNumberFormat="1" applyFont="1" applyAlignment="1">
      <alignment horizontal="center" vertical="center"/>
    </xf>
    <xf numFmtId="0" fontId="46" fillId="0" borderId="0" xfId="2" applyFont="1" applyFill="1" applyBorder="1"/>
    <xf numFmtId="0" fontId="44" fillId="0" borderId="0" xfId="2" applyFont="1" applyFill="1" applyBorder="1"/>
    <xf numFmtId="0" fontId="24" fillId="0" borderId="0" xfId="2" applyFill="1" applyBorder="1"/>
    <xf numFmtId="0" fontId="24" fillId="0" borderId="0" xfId="2" applyFill="1"/>
    <xf numFmtId="0" fontId="54" fillId="0" borderId="0" xfId="0" applyFont="1" applyFill="1" applyAlignment="1">
      <alignment horizontal="center"/>
    </xf>
    <xf numFmtId="164" fontId="54" fillId="0" borderId="0" xfId="0" applyNumberFormat="1" applyFont="1" applyFill="1" applyAlignment="1">
      <alignment horizontal="right"/>
    </xf>
    <xf numFmtId="3" fontId="55" fillId="0" borderId="0" xfId="0" applyNumberFormat="1" applyFont="1" applyFill="1" applyAlignment="1">
      <alignment horizontal="right"/>
    </xf>
    <xf numFmtId="165" fontId="56" fillId="0" borderId="0" xfId="0" applyNumberFormat="1" applyFont="1" applyFill="1" applyAlignment="1">
      <alignment horizontal="left" vertical="center"/>
    </xf>
    <xf numFmtId="164" fontId="0" fillId="0" borderId="0" xfId="0" applyNumberFormat="1" applyAlignment="1">
      <alignment horizontal="right"/>
    </xf>
    <xf numFmtId="0" fontId="34" fillId="0" borderId="0" xfId="0" applyFont="1" applyAlignment="1">
      <alignment vertical="top" wrapText="1"/>
    </xf>
    <xf numFmtId="167" fontId="10" fillId="0" borderId="0" xfId="0" applyNumberFormat="1" applyFont="1" applyFill="1"/>
    <xf numFmtId="164" fontId="10" fillId="0" borderId="0" xfId="0" applyNumberFormat="1" applyFont="1" applyFill="1"/>
    <xf numFmtId="4" fontId="10" fillId="0" borderId="0" xfId="0" applyNumberFormat="1" applyFont="1" applyFill="1"/>
    <xf numFmtId="164" fontId="6" fillId="0" borderId="0" xfId="0" applyNumberFormat="1" applyFont="1" applyFill="1" applyAlignment="1">
      <alignment horizontal="right" vertical="top" wrapText="1"/>
    </xf>
    <xf numFmtId="164" fontId="6" fillId="0" borderId="0" xfId="0" applyNumberFormat="1" applyFont="1" applyFill="1" applyAlignment="1">
      <alignment horizontal="right"/>
    </xf>
    <xf numFmtId="167" fontId="6" fillId="0" borderId="0" xfId="0" applyNumberFormat="1" applyFont="1" applyFill="1" applyAlignment="1">
      <alignment horizontal="right"/>
    </xf>
    <xf numFmtId="164" fontId="10" fillId="7" borderId="0" xfId="0" applyNumberFormat="1" applyFont="1" applyFill="1"/>
    <xf numFmtId="168" fontId="10" fillId="8" borderId="0" xfId="0" applyNumberFormat="1" applyFont="1" applyFill="1" applyAlignment="1">
      <alignment horizontal="center"/>
    </xf>
    <xf numFmtId="43" fontId="57" fillId="0" borderId="0" xfId="0" applyNumberFormat="1" applyFont="1"/>
    <xf numFmtId="49" fontId="57" fillId="0" borderId="0" xfId="0" applyNumberFormat="1" applyFont="1"/>
    <xf numFmtId="0" fontId="22" fillId="0" borderId="2" xfId="0" applyFont="1" applyBorder="1" applyAlignment="1">
      <alignment horizontal="center"/>
    </xf>
    <xf numFmtId="43" fontId="57" fillId="0" borderId="0" xfId="0" applyNumberFormat="1" applyFont="1" applyFill="1"/>
    <xf numFmtId="169" fontId="22" fillId="0" borderId="0" xfId="0" applyNumberFormat="1" applyFont="1" applyFill="1" applyBorder="1" applyAlignment="1">
      <alignment horizontal="center"/>
    </xf>
    <xf numFmtId="164" fontId="60" fillId="5" borderId="0" xfId="0" applyNumberFormat="1" applyFont="1" applyFill="1"/>
    <xf numFmtId="0" fontId="54" fillId="0" borderId="0" xfId="0" applyFont="1" applyAlignment="1"/>
    <xf numFmtId="0" fontId="10" fillId="0" borderId="0" xfId="0" applyFont="1" applyAlignment="1"/>
    <xf numFmtId="0" fontId="26" fillId="10" borderId="0" xfId="0" applyFont="1" applyFill="1"/>
    <xf numFmtId="3" fontId="19" fillId="10" borderId="0" xfId="0" applyNumberFormat="1" applyFont="1" applyFill="1" applyAlignment="1">
      <alignment horizontal="right" vertical="center"/>
    </xf>
    <xf numFmtId="164" fontId="26" fillId="10" borderId="0" xfId="0" applyNumberFormat="1" applyFont="1" applyFill="1"/>
    <xf numFmtId="164" fontId="19" fillId="10" borderId="0" xfId="0" applyNumberFormat="1" applyFont="1" applyFill="1" applyAlignment="1">
      <alignment horizontal="right" vertical="center"/>
    </xf>
    <xf numFmtId="0" fontId="62" fillId="10" borderId="0" xfId="0" applyFont="1" applyFill="1"/>
    <xf numFmtId="1" fontId="10" fillId="0" borderId="0" xfId="0" applyNumberFormat="1" applyFont="1" applyFill="1"/>
    <xf numFmtId="1" fontId="10" fillId="0" borderId="0" xfId="0" applyNumberFormat="1" applyFont="1" applyFill="1" applyAlignment="1">
      <alignment horizontal="right"/>
    </xf>
    <xf numFmtId="164" fontId="22" fillId="0" borderId="0" xfId="0" applyNumberFormat="1" applyFont="1" applyFill="1" applyBorder="1" applyAlignment="1">
      <alignment horizontal="left" wrapText="1"/>
    </xf>
    <xf numFmtId="164" fontId="67" fillId="11" borderId="0" xfId="0" applyNumberFormat="1" applyFont="1" applyFill="1" applyBorder="1"/>
    <xf numFmtId="164" fontId="67" fillId="11" borderId="0" xfId="0" applyNumberFormat="1" applyFont="1" applyFill="1" applyBorder="1" applyAlignment="1">
      <alignment horizontal="left"/>
    </xf>
    <xf numFmtId="0" fontId="64" fillId="0" borderId="0" xfId="0" applyFont="1" applyAlignment="1"/>
    <xf numFmtId="0" fontId="69" fillId="0" borderId="0" xfId="0" applyFont="1" applyAlignment="1">
      <alignment horizontal="left" wrapText="1"/>
    </xf>
    <xf numFmtId="0" fontId="0" fillId="0" borderId="0" xfId="0" applyAlignment="1">
      <alignment horizontal="center"/>
    </xf>
    <xf numFmtId="0" fontId="34" fillId="0" borderId="0" xfId="0" applyFont="1" applyAlignment="1">
      <alignment horizontal="left" vertical="top"/>
    </xf>
    <xf numFmtId="0" fontId="10" fillId="0" borderId="0" xfId="0" applyFont="1" applyAlignment="1">
      <alignment horizontal="center"/>
    </xf>
    <xf numFmtId="0" fontId="59" fillId="0" borderId="0" xfId="0" applyFont="1" applyAlignment="1" applyProtection="1">
      <protection locked="0"/>
    </xf>
    <xf numFmtId="4" fontId="10" fillId="2" borderId="0" xfId="0" applyNumberFormat="1" applyFont="1" applyFill="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4" fontId="34" fillId="0" borderId="1" xfId="0" applyNumberFormat="1" applyFont="1" applyBorder="1" applyAlignment="1" applyProtection="1">
      <alignment horizontal="center" vertical="center"/>
      <protection locked="0"/>
    </xf>
    <xf numFmtId="0" fontId="34" fillId="0" borderId="0" xfId="0" applyFont="1" applyProtection="1">
      <protection locked="0"/>
    </xf>
    <xf numFmtId="0" fontId="34" fillId="0" borderId="0" xfId="0" applyFont="1" applyAlignment="1" applyProtection="1">
      <protection locked="0"/>
    </xf>
    <xf numFmtId="0" fontId="37" fillId="0" borderId="0" xfId="0" applyFont="1" applyProtection="1">
      <protection locked="0"/>
    </xf>
    <xf numFmtId="165" fontId="28" fillId="2" borderId="0" xfId="0" applyNumberFormat="1" applyFont="1" applyFill="1" applyBorder="1" applyAlignment="1" applyProtection="1">
      <alignment horizontal="center" vertical="center"/>
      <protection locked="0"/>
    </xf>
    <xf numFmtId="165" fontId="34" fillId="0" borderId="0" xfId="0" applyNumberFormat="1" applyFont="1" applyAlignment="1" applyProtection="1">
      <protection locked="0"/>
    </xf>
    <xf numFmtId="4" fontId="40" fillId="0" borderId="0" xfId="0" applyNumberFormat="1" applyFont="1" applyAlignment="1" applyProtection="1">
      <alignment horizontal="right" vertical="center"/>
      <protection locked="0"/>
    </xf>
    <xf numFmtId="0" fontId="34" fillId="0" borderId="0" xfId="0" applyFont="1" applyAlignment="1" applyProtection="1">
      <alignment horizontal="left" vertical="top"/>
      <protection locked="0"/>
    </xf>
    <xf numFmtId="4" fontId="10" fillId="3" borderId="0" xfId="0" applyNumberFormat="1" applyFont="1" applyFill="1" applyAlignment="1" applyProtection="1">
      <alignment horizontal="right" vertical="center"/>
      <protection locked="0"/>
    </xf>
    <xf numFmtId="0" fontId="34" fillId="3" borderId="0" xfId="0" applyFont="1" applyFill="1" applyAlignment="1" applyProtection="1">
      <alignment vertical="top"/>
      <protection locked="0"/>
    </xf>
    <xf numFmtId="0" fontId="34" fillId="3" borderId="1" xfId="0" applyFont="1" applyFill="1" applyBorder="1" applyAlignment="1" applyProtection="1">
      <alignment vertical="top"/>
      <protection locked="0"/>
    </xf>
    <xf numFmtId="0" fontId="34" fillId="3" borderId="0" xfId="0" applyFont="1" applyFill="1" applyBorder="1" applyAlignment="1" applyProtection="1">
      <alignment vertical="top"/>
      <protection locked="0"/>
    </xf>
    <xf numFmtId="0" fontId="34" fillId="0" borderId="0" xfId="0" applyFont="1" applyFill="1" applyAlignment="1" applyProtection="1">
      <alignment vertical="top"/>
      <protection locked="0"/>
    </xf>
    <xf numFmtId="0" fontId="34" fillId="0" borderId="0" xfId="0" applyFont="1" applyFill="1" applyBorder="1" applyAlignment="1" applyProtection="1">
      <alignment vertical="top"/>
      <protection locked="0"/>
    </xf>
    <xf numFmtId="4" fontId="10" fillId="0" borderId="0" xfId="0" applyNumberFormat="1" applyFont="1" applyFill="1" applyAlignment="1" applyProtection="1">
      <alignment horizontal="right" vertical="center"/>
      <protection locked="0"/>
    </xf>
    <xf numFmtId="0" fontId="34" fillId="0" borderId="0" xfId="0" applyFont="1" applyFill="1" applyAlignment="1" applyProtection="1">
      <alignment horizontal="left" vertical="top"/>
      <protection locked="0"/>
    </xf>
    <xf numFmtId="49" fontId="34" fillId="0" borderId="0" xfId="0" applyNumberFormat="1" applyFont="1" applyAlignment="1" applyProtection="1">
      <alignment horizontal="left" vertical="top"/>
      <protection locked="0"/>
    </xf>
    <xf numFmtId="0" fontId="10" fillId="3" borderId="1" xfId="0" applyFont="1" applyFill="1" applyBorder="1" applyAlignment="1" applyProtection="1">
      <alignment horizontal="center"/>
      <protection locked="0"/>
    </xf>
    <xf numFmtId="0" fontId="10" fillId="3" borderId="1" xfId="0" applyFont="1" applyFill="1" applyBorder="1" applyAlignment="1" applyProtection="1">
      <alignment horizontal="center" vertical="center"/>
      <protection locked="0"/>
    </xf>
    <xf numFmtId="164" fontId="10" fillId="7" borderId="0" xfId="0" applyNumberFormat="1" applyFont="1" applyFill="1" applyAlignment="1" applyProtection="1">
      <alignment horizontal="right" vertical="center"/>
      <protection locked="0"/>
    </xf>
    <xf numFmtId="0" fontId="34" fillId="0" borderId="0" xfId="0" applyFont="1" applyFill="1"/>
    <xf numFmtId="0" fontId="43" fillId="0" borderId="0" xfId="0" applyFont="1" applyProtection="1">
      <protection locked="0"/>
    </xf>
    <xf numFmtId="165" fontId="28" fillId="0" borderId="0" xfId="0" applyNumberFormat="1" applyFont="1" applyAlignment="1" applyProtection="1">
      <alignment horizontal="left" vertical="center"/>
      <protection locked="0"/>
    </xf>
    <xf numFmtId="164" fontId="0" fillId="0" borderId="0" xfId="0" applyNumberFormat="1" applyFill="1" applyProtection="1">
      <protection locked="0"/>
    </xf>
    <xf numFmtId="0" fontId="67" fillId="11" borderId="0" xfId="0" applyFont="1" applyFill="1" applyBorder="1" applyAlignment="1" applyProtection="1">
      <alignment horizontal="left"/>
      <protection locked="0"/>
    </xf>
    <xf numFmtId="164" fontId="30" fillId="0" borderId="0" xfId="0" applyNumberFormat="1" applyFont="1" applyFill="1" applyBorder="1" applyAlignment="1" applyProtection="1">
      <alignment horizontal="left" vertical="top" wrapText="1"/>
      <protection locked="0"/>
    </xf>
    <xf numFmtId="164" fontId="30" fillId="2" borderId="0" xfId="0" applyNumberFormat="1" applyFont="1" applyFill="1" applyBorder="1" applyAlignment="1" applyProtection="1">
      <alignment horizontal="left" vertical="top" wrapText="1"/>
      <protection locked="0"/>
    </xf>
    <xf numFmtId="164" fontId="0" fillId="2" borderId="0" xfId="0" applyNumberFormat="1" applyFill="1" applyProtection="1">
      <protection locked="0"/>
    </xf>
    <xf numFmtId="165" fontId="28" fillId="2" borderId="0" xfId="0" applyNumberFormat="1" applyFont="1" applyFill="1" applyBorder="1" applyAlignment="1" applyProtection="1">
      <alignment horizontal="center" vertical="center"/>
    </xf>
    <xf numFmtId="0" fontId="0" fillId="0" borderId="0" xfId="0" applyProtection="1">
      <protection locked="0"/>
    </xf>
    <xf numFmtId="0" fontId="2" fillId="0" borderId="0" xfId="1" applyAlignment="1" applyProtection="1">
      <protection locked="0"/>
    </xf>
    <xf numFmtId="0" fontId="2" fillId="0" borderId="0" xfId="1" applyFill="1" applyAlignment="1" applyProtection="1">
      <protection locked="0"/>
    </xf>
    <xf numFmtId="164" fontId="2" fillId="0" borderId="0" xfId="1" applyNumberFormat="1" applyFill="1" applyAlignment="1" applyProtection="1">
      <protection locked="0"/>
    </xf>
    <xf numFmtId="164" fontId="0" fillId="2" borderId="0" xfId="0" applyNumberFormat="1" applyFill="1" applyAlignment="1" applyProtection="1">
      <alignment horizontal="right"/>
      <protection locked="0"/>
    </xf>
    <xf numFmtId="164" fontId="60" fillId="5" borderId="0" xfId="0" applyNumberFormat="1" applyFont="1" applyFill="1" applyProtection="1"/>
    <xf numFmtId="164" fontId="30" fillId="2" borderId="0" xfId="0" applyNumberFormat="1" applyFont="1" applyFill="1" applyProtection="1">
      <protection locked="0"/>
    </xf>
    <xf numFmtId="164" fontId="0" fillId="0" borderId="0" xfId="0" applyNumberFormat="1" applyFill="1" applyAlignment="1" applyProtection="1">
      <alignment horizontal="right"/>
      <protection locked="0"/>
    </xf>
    <xf numFmtId="0" fontId="0" fillId="0" borderId="0" xfId="0" applyFill="1" applyProtection="1">
      <protection locked="0"/>
    </xf>
    <xf numFmtId="0" fontId="0" fillId="5" borderId="0" xfId="0" applyFill="1" applyProtection="1">
      <protection locked="0"/>
    </xf>
    <xf numFmtId="164" fontId="70" fillId="0" borderId="0" xfId="0" applyNumberFormat="1" applyFont="1"/>
    <xf numFmtId="164" fontId="70" fillId="0" borderId="0" xfId="0" applyNumberFormat="1" applyFont="1" applyBorder="1"/>
    <xf numFmtId="164" fontId="71" fillId="0" borderId="0" xfId="0" applyNumberFormat="1" applyFont="1"/>
    <xf numFmtId="0" fontId="10" fillId="0" borderId="0" xfId="0" applyFont="1" applyProtection="1">
      <protection locked="0"/>
    </xf>
    <xf numFmtId="2" fontId="10" fillId="4" borderId="0" xfId="0" applyNumberFormat="1" applyFont="1" applyFill="1" applyProtection="1">
      <protection locked="0"/>
    </xf>
    <xf numFmtId="1" fontId="10" fillId="8" borderId="0" xfId="0" applyNumberFormat="1" applyFont="1" applyFill="1" applyAlignment="1" applyProtection="1">
      <alignment horizontal="right"/>
      <protection locked="0"/>
    </xf>
    <xf numFmtId="165" fontId="28" fillId="0" borderId="0" xfId="0" applyNumberFormat="1" applyFont="1" applyFill="1" applyAlignment="1" applyProtection="1">
      <alignment horizontal="left" vertical="center"/>
      <protection locked="0"/>
    </xf>
    <xf numFmtId="0" fontId="34" fillId="0" borderId="0" xfId="0" applyFont="1" applyAlignment="1" applyProtection="1">
      <alignment vertical="top" wrapText="1"/>
      <protection locked="0"/>
    </xf>
    <xf numFmtId="0" fontId="54" fillId="0" borderId="0" xfId="0" applyFont="1" applyAlignment="1" applyProtection="1">
      <alignment horizontal="left"/>
      <protection locked="0"/>
    </xf>
    <xf numFmtId="164" fontId="54" fillId="0" borderId="0" xfId="0" applyNumberFormat="1" applyFont="1" applyAlignment="1" applyProtection="1">
      <alignment horizontal="right"/>
      <protection locked="0"/>
    </xf>
    <xf numFmtId="0" fontId="54" fillId="0" borderId="0" xfId="0" applyFont="1" applyFill="1" applyProtection="1">
      <protection locked="0"/>
    </xf>
    <xf numFmtId="0" fontId="54" fillId="0" borderId="0" xfId="0" applyFont="1" applyAlignment="1" applyProtection="1">
      <alignment horizontal="center"/>
      <protection locked="0"/>
    </xf>
    <xf numFmtId="164" fontId="45" fillId="0" borderId="0" xfId="2" applyNumberFormat="1" applyFont="1" applyBorder="1" applyAlignment="1" applyProtection="1">
      <alignment vertical="center"/>
      <protection locked="0"/>
    </xf>
    <xf numFmtId="164" fontId="34" fillId="0" borderId="0" xfId="0" applyNumberFormat="1" applyFont="1" applyAlignment="1" applyProtection="1">
      <alignment horizontal="center" vertical="center"/>
      <protection locked="0"/>
    </xf>
    <xf numFmtId="164" fontId="46" fillId="0" borderId="1" xfId="2" applyNumberFormat="1" applyFont="1" applyFill="1" applyBorder="1" applyAlignment="1" applyProtection="1">
      <alignment vertical="center"/>
      <protection locked="0"/>
    </xf>
    <xf numFmtId="164" fontId="46" fillId="0" borderId="1" xfId="2" applyNumberFormat="1" applyFont="1" applyFill="1" applyBorder="1" applyAlignment="1" applyProtection="1">
      <alignment horizontal="center" vertical="center"/>
      <protection locked="0"/>
    </xf>
    <xf numFmtId="164" fontId="46" fillId="0" borderId="1" xfId="2" applyNumberFormat="1" applyFont="1" applyBorder="1" applyAlignment="1" applyProtection="1">
      <alignment vertical="center"/>
      <protection locked="0"/>
    </xf>
    <xf numFmtId="164" fontId="46" fillId="0" borderId="1" xfId="2" applyNumberFormat="1" applyFont="1" applyBorder="1" applyAlignment="1" applyProtection="1">
      <alignment horizontal="center" vertical="center"/>
      <protection locked="0"/>
    </xf>
    <xf numFmtId="164" fontId="46" fillId="0" borderId="1" xfId="2" applyNumberFormat="1" applyFont="1" applyFill="1" applyBorder="1" applyAlignment="1" applyProtection="1">
      <protection locked="0"/>
    </xf>
    <xf numFmtId="4" fontId="46" fillId="0" borderId="1" xfId="2" applyNumberFormat="1" applyFont="1" applyBorder="1" applyAlignment="1" applyProtection="1">
      <alignment vertical="center"/>
      <protection locked="0"/>
    </xf>
    <xf numFmtId="4" fontId="46" fillId="0" borderId="1" xfId="2" applyNumberFormat="1" applyFont="1" applyFill="1" applyBorder="1" applyAlignment="1" applyProtection="1">
      <alignment vertical="center"/>
      <protection locked="0"/>
    </xf>
    <xf numFmtId="4" fontId="46" fillId="0" borderId="1" xfId="2" applyNumberFormat="1" applyFont="1" applyFill="1" applyBorder="1" applyAlignment="1" applyProtection="1">
      <protection locked="0"/>
    </xf>
    <xf numFmtId="2" fontId="46" fillId="0" borderId="1" xfId="2" applyNumberFormat="1" applyFont="1" applyFill="1" applyBorder="1" applyAlignment="1" applyProtection="1">
      <protection locked="0"/>
    </xf>
    <xf numFmtId="164" fontId="44" fillId="0" borderId="1" xfId="2" applyNumberFormat="1" applyFont="1" applyBorder="1" applyAlignment="1" applyProtection="1">
      <alignment vertical="center"/>
    </xf>
    <xf numFmtId="164" fontId="44" fillId="0" borderId="1" xfId="2" applyNumberFormat="1" applyFont="1" applyBorder="1" applyAlignment="1" applyProtection="1">
      <alignment horizontal="center" vertical="center"/>
    </xf>
    <xf numFmtId="0" fontId="44" fillId="0" borderId="1" xfId="2" applyFont="1" applyFill="1" applyBorder="1" applyAlignment="1" applyProtection="1">
      <alignment horizontal="left" vertical="top" wrapText="1"/>
      <protection locked="0"/>
    </xf>
    <xf numFmtId="0" fontId="46" fillId="0" borderId="1" xfId="2" applyFont="1" applyBorder="1" applyProtection="1">
      <protection locked="0"/>
    </xf>
    <xf numFmtId="0" fontId="46" fillId="0" borderId="1" xfId="2" applyFont="1" applyFill="1" applyBorder="1" applyProtection="1">
      <protection locked="0"/>
    </xf>
    <xf numFmtId="3" fontId="54" fillId="8" borderId="0" xfId="0" applyNumberFormat="1" applyFont="1" applyFill="1" applyAlignment="1" applyProtection="1">
      <alignment horizontal="right"/>
      <protection locked="0"/>
    </xf>
    <xf numFmtId="167" fontId="10" fillId="0" borderId="0" xfId="0" applyNumberFormat="1" applyFont="1" applyProtection="1">
      <protection locked="0"/>
    </xf>
    <xf numFmtId="2" fontId="10" fillId="0" borderId="0" xfId="0" applyNumberFormat="1" applyFont="1" applyProtection="1">
      <protection locked="0"/>
    </xf>
    <xf numFmtId="168" fontId="10" fillId="0" borderId="0" xfId="0" applyNumberFormat="1" applyFont="1" applyAlignment="1" applyProtection="1">
      <alignment horizontal="right"/>
      <protection locked="0"/>
    </xf>
    <xf numFmtId="168" fontId="10" fillId="0" borderId="0" xfId="0" applyNumberFormat="1" applyFont="1" applyProtection="1">
      <protection locked="0"/>
    </xf>
    <xf numFmtId="0" fontId="10" fillId="0" borderId="0" xfId="0" applyFont="1" applyFill="1" applyProtection="1">
      <protection locked="0"/>
    </xf>
    <xf numFmtId="168" fontId="10" fillId="0" borderId="0" xfId="0" applyNumberFormat="1" applyFont="1" applyFill="1" applyProtection="1">
      <protection locked="0"/>
    </xf>
    <xf numFmtId="2" fontId="10" fillId="0" borderId="0" xfId="0" applyNumberFormat="1" applyFont="1" applyFill="1" applyProtection="1">
      <protection locked="0"/>
    </xf>
    <xf numFmtId="168" fontId="10" fillId="0" borderId="0" xfId="0" applyNumberFormat="1" applyFont="1" applyFill="1" applyAlignment="1" applyProtection="1">
      <alignment horizontal="right"/>
      <protection locked="0"/>
    </xf>
    <xf numFmtId="164" fontId="10" fillId="0" borderId="0" xfId="0" applyNumberFormat="1" applyFont="1" applyProtection="1">
      <protection locked="0"/>
    </xf>
    <xf numFmtId="164" fontId="52" fillId="2" borderId="0" xfId="0" applyNumberFormat="1" applyFont="1" applyFill="1" applyAlignment="1" applyProtection="1">
      <alignment horizontal="right" vertical="top"/>
      <protection locked="0"/>
    </xf>
    <xf numFmtId="2" fontId="13" fillId="8" borderId="0" xfId="0" applyNumberFormat="1" applyFont="1" applyFill="1" applyProtection="1">
      <protection locked="0"/>
    </xf>
    <xf numFmtId="164" fontId="13" fillId="0" borderId="0" xfId="0" applyNumberFormat="1" applyFont="1" applyProtection="1">
      <protection locked="0"/>
    </xf>
    <xf numFmtId="1" fontId="13" fillId="0" borderId="0" xfId="0" applyNumberFormat="1" applyFont="1" applyProtection="1">
      <protection locked="0"/>
    </xf>
    <xf numFmtId="0" fontId="13" fillId="0" borderId="0" xfId="0" applyFont="1" applyProtection="1">
      <protection locked="0"/>
    </xf>
    <xf numFmtId="0" fontId="26" fillId="0" borderId="0" xfId="0" applyFont="1" applyProtection="1">
      <protection locked="0"/>
    </xf>
    <xf numFmtId="3" fontId="19" fillId="0" borderId="0" xfId="0" applyNumberFormat="1" applyFont="1" applyAlignment="1" applyProtection="1">
      <alignment horizontal="right" vertical="center"/>
      <protection locked="0"/>
    </xf>
    <xf numFmtId="0" fontId="72" fillId="10" borderId="0" xfId="0" applyFont="1" applyFill="1" applyProtection="1">
      <protection locked="0"/>
    </xf>
    <xf numFmtId="164" fontId="73" fillId="10" borderId="0" xfId="0" applyNumberFormat="1" applyFont="1" applyFill="1" applyAlignment="1" applyProtection="1">
      <alignment horizontal="right" vertical="center"/>
      <protection locked="0"/>
    </xf>
    <xf numFmtId="0" fontId="74" fillId="10" borderId="0" xfId="0" applyFont="1" applyFill="1" applyProtection="1">
      <protection locked="0"/>
    </xf>
    <xf numFmtId="164" fontId="75" fillId="10" borderId="0" xfId="0" applyNumberFormat="1" applyFont="1" applyFill="1" applyAlignment="1" applyProtection="1">
      <alignment horizontal="right" vertical="center"/>
      <protection locked="0"/>
    </xf>
    <xf numFmtId="164" fontId="19" fillId="0" borderId="0" xfId="0" applyNumberFormat="1" applyFont="1" applyAlignment="1" applyProtection="1">
      <alignment horizontal="right" vertical="center"/>
      <protection locked="0"/>
    </xf>
    <xf numFmtId="0" fontId="61" fillId="11" borderId="0" xfId="0" applyFont="1" applyFill="1"/>
    <xf numFmtId="0" fontId="26" fillId="11" borderId="0" xfId="0" applyFont="1" applyFill="1"/>
    <xf numFmtId="3" fontId="19" fillId="11" borderId="0" xfId="0" applyNumberFormat="1" applyFont="1" applyFill="1" applyAlignment="1">
      <alignment horizontal="right" vertical="center"/>
    </xf>
    <xf numFmtId="164" fontId="26" fillId="11" borderId="0" xfId="0" applyNumberFormat="1" applyFont="1" applyFill="1"/>
    <xf numFmtId="1" fontId="13" fillId="0" borderId="0" xfId="0" applyNumberFormat="1" applyFont="1" applyFill="1" applyAlignment="1" applyProtection="1">
      <alignment horizontal="center" vertical="center"/>
      <protection locked="0"/>
    </xf>
    <xf numFmtId="0" fontId="13" fillId="11" borderId="0" xfId="0" applyFont="1" applyFill="1"/>
    <xf numFmtId="0" fontId="76" fillId="11" borderId="0" xfId="0" applyFont="1" applyFill="1"/>
    <xf numFmtId="2" fontId="10" fillId="8" borderId="0" xfId="0" applyNumberFormat="1" applyFont="1" applyFill="1" applyProtection="1">
      <protection locked="0"/>
    </xf>
    <xf numFmtId="0" fontId="10" fillId="6" borderId="0" xfId="0" applyFont="1" applyFill="1" applyProtection="1">
      <protection locked="0"/>
    </xf>
    <xf numFmtId="2" fontId="10" fillId="6" borderId="0" xfId="0" applyNumberFormat="1" applyFont="1" applyFill="1" applyProtection="1">
      <protection locked="0"/>
    </xf>
    <xf numFmtId="168" fontId="10" fillId="6" borderId="0" xfId="0" applyNumberFormat="1" applyFont="1" applyFill="1" applyAlignment="1" applyProtection="1">
      <alignment horizontal="right"/>
      <protection locked="0"/>
    </xf>
    <xf numFmtId="168" fontId="10" fillId="6" borderId="0" xfId="0" applyNumberFormat="1" applyFont="1" applyFill="1" applyProtection="1">
      <protection locked="0"/>
    </xf>
    <xf numFmtId="10" fontId="6" fillId="2" borderId="0" xfId="0" applyNumberFormat="1" applyFont="1" applyFill="1" applyProtection="1">
      <protection locked="0"/>
    </xf>
    <xf numFmtId="0" fontId="3" fillId="0" borderId="0" xfId="0" applyFont="1" applyProtection="1">
      <protection locked="0"/>
    </xf>
    <xf numFmtId="1" fontId="3" fillId="0" borderId="0" xfId="0" applyNumberFormat="1" applyFont="1" applyAlignment="1" applyProtection="1">
      <alignment horizontal="center"/>
      <protection locked="0"/>
    </xf>
    <xf numFmtId="1" fontId="3" fillId="2" borderId="0" xfId="0" applyNumberFormat="1" applyFont="1" applyFill="1" applyAlignment="1" applyProtection="1">
      <alignment horizontal="center"/>
      <protection locked="0"/>
    </xf>
    <xf numFmtId="0" fontId="8" fillId="0" borderId="0" xfId="0" applyFont="1" applyProtection="1">
      <protection locked="0"/>
    </xf>
    <xf numFmtId="164" fontId="8" fillId="0" borderId="0" xfId="0" applyNumberFormat="1" applyFont="1" applyProtection="1">
      <protection locked="0"/>
    </xf>
    <xf numFmtId="164" fontId="3" fillId="0" borderId="0" xfId="0" applyNumberFormat="1" applyFont="1" applyProtection="1">
      <protection locked="0"/>
    </xf>
    <xf numFmtId="0" fontId="66" fillId="0" borderId="0" xfId="0" applyFont="1" applyFill="1" applyAlignment="1"/>
    <xf numFmtId="0" fontId="66" fillId="0" borderId="0" xfId="0" applyFont="1" applyFill="1"/>
    <xf numFmtId="164" fontId="70" fillId="0" borderId="0" xfId="0" applyNumberFormat="1" applyFont="1" applyFill="1"/>
    <xf numFmtId="164" fontId="70" fillId="5" borderId="0" xfId="0" applyNumberFormat="1" applyFont="1" applyFill="1"/>
    <xf numFmtId="164" fontId="79" fillId="5" borderId="0" xfId="0" applyNumberFormat="1" applyFont="1" applyFill="1" applyBorder="1" applyAlignment="1">
      <alignment horizontal="left" vertical="top" wrapText="1"/>
    </xf>
    <xf numFmtId="164" fontId="77" fillId="5" borderId="0" xfId="0" applyNumberFormat="1" applyFont="1" applyFill="1"/>
    <xf numFmtId="4" fontId="80" fillId="5" borderId="0" xfId="0" applyNumberFormat="1" applyFont="1" applyFill="1" applyBorder="1" applyAlignment="1">
      <alignment horizontal="left" vertical="top" wrapText="1"/>
    </xf>
    <xf numFmtId="164" fontId="81" fillId="5" borderId="0" xfId="0" applyNumberFormat="1" applyFont="1" applyFill="1" applyBorder="1" applyAlignment="1">
      <alignment horizontal="left" vertical="top" wrapText="1"/>
    </xf>
    <xf numFmtId="164" fontId="82" fillId="5" borderId="0" xfId="0" applyNumberFormat="1" applyFont="1" applyFill="1"/>
    <xf numFmtId="164" fontId="83" fillId="5" borderId="0" xfId="0" applyNumberFormat="1" applyFont="1" applyFill="1" applyBorder="1" applyAlignment="1">
      <alignment horizontal="left" vertical="top" wrapText="1"/>
    </xf>
    <xf numFmtId="164" fontId="70" fillId="5" borderId="0" xfId="0" applyNumberFormat="1" applyFont="1" applyFill="1" applyBorder="1"/>
    <xf numFmtId="3" fontId="71" fillId="8" borderId="0" xfId="0" applyNumberFormat="1" applyFont="1" applyFill="1" applyProtection="1">
      <protection locked="0"/>
    </xf>
    <xf numFmtId="164" fontId="0" fillId="8" borderId="0" xfId="0" applyNumberFormat="1" applyFill="1" applyAlignment="1" applyProtection="1">
      <alignment horizontal="right"/>
      <protection locked="0"/>
    </xf>
    <xf numFmtId="164" fontId="0" fillId="8" borderId="0" xfId="0" applyNumberFormat="1" applyFill="1" applyProtection="1">
      <protection locked="0"/>
    </xf>
    <xf numFmtId="164" fontId="0" fillId="8" borderId="0" xfId="0" applyNumberFormat="1" applyFill="1" applyAlignment="1" applyProtection="1">
      <alignment horizontal="right" wrapText="1"/>
      <protection locked="0"/>
    </xf>
    <xf numFmtId="164" fontId="0" fillId="8" borderId="0" xfId="0" applyNumberFormat="1" applyFill="1"/>
    <xf numFmtId="164" fontId="85" fillId="11" borderId="0" xfId="0" applyNumberFormat="1" applyFont="1" applyFill="1" applyBorder="1" applyAlignment="1">
      <alignment horizontal="left" vertical="top" wrapText="1"/>
    </xf>
    <xf numFmtId="164" fontId="82" fillId="5" borderId="0" xfId="0" applyNumberFormat="1" applyFont="1" applyFill="1" applyBorder="1"/>
    <xf numFmtId="164" fontId="84" fillId="11" borderId="0" xfId="0" applyNumberFormat="1" applyFont="1" applyFill="1" applyBorder="1"/>
    <xf numFmtId="164" fontId="33" fillId="0" borderId="0" xfId="0" applyNumberFormat="1" applyFont="1" applyBorder="1"/>
    <xf numFmtId="164" fontId="0" fillId="0" borderId="0" xfId="0" applyNumberFormat="1" applyBorder="1"/>
    <xf numFmtId="164" fontId="80" fillId="11" borderId="0" xfId="0" applyNumberFormat="1" applyFont="1" applyFill="1" applyBorder="1" applyAlignment="1">
      <alignment horizontal="left" vertical="top" wrapText="1"/>
    </xf>
    <xf numFmtId="164" fontId="66" fillId="11" borderId="0" xfId="0" applyNumberFormat="1" applyFont="1" applyFill="1" applyBorder="1" applyAlignment="1">
      <alignment horizontal="center"/>
    </xf>
    <xf numFmtId="169" fontId="22" fillId="0" borderId="2" xfId="0" applyNumberFormat="1" applyFont="1" applyFill="1" applyBorder="1" applyAlignment="1">
      <alignment horizontal="center"/>
    </xf>
    <xf numFmtId="0" fontId="87" fillId="0" borderId="0" xfId="0" applyFont="1"/>
    <xf numFmtId="49" fontId="54" fillId="0" borderId="0" xfId="0" applyNumberFormat="1" applyFont="1" applyAlignment="1">
      <alignment horizontal="left"/>
    </xf>
    <xf numFmtId="0" fontId="88" fillId="0" borderId="0" xfId="0" applyFont="1"/>
    <xf numFmtId="0" fontId="88" fillId="0" borderId="0" xfId="0" applyFont="1" applyAlignment="1">
      <alignment horizontal="left"/>
    </xf>
    <xf numFmtId="0" fontId="0" fillId="12" borderId="0" xfId="0" applyFill="1"/>
    <xf numFmtId="0" fontId="86" fillId="12" borderId="0" xfId="0" applyFont="1" applyFill="1"/>
    <xf numFmtId="164" fontId="0" fillId="0" borderId="2" xfId="0" applyNumberFormat="1" applyBorder="1"/>
    <xf numFmtId="164" fontId="0" fillId="0" borderId="6" xfId="0" applyNumberFormat="1" applyBorder="1"/>
    <xf numFmtId="0" fontId="0" fillId="8" borderId="0" xfId="0" applyFill="1" applyAlignment="1" applyProtection="1">
      <alignment horizontal="center"/>
      <protection locked="0"/>
    </xf>
    <xf numFmtId="0" fontId="0" fillId="0" borderId="0" xfId="0" applyAlignment="1" applyProtection="1">
      <alignment horizontal="right"/>
    </xf>
    <xf numFmtId="164" fontId="0" fillId="0" borderId="0" xfId="0" applyNumberFormat="1" applyProtection="1"/>
    <xf numFmtId="164" fontId="0" fillId="0" borderId="0" xfId="0" applyNumberFormat="1" applyAlignment="1" applyProtection="1">
      <alignment horizontal="right"/>
    </xf>
    <xf numFmtId="0" fontId="57" fillId="0" borderId="0" xfId="0" applyFont="1" applyProtection="1">
      <protection locked="0"/>
    </xf>
    <xf numFmtId="0" fontId="22" fillId="0" borderId="0" xfId="0" applyFont="1" applyProtection="1">
      <protection locked="0"/>
    </xf>
    <xf numFmtId="0" fontId="57" fillId="0" borderId="0" xfId="0" applyFont="1" applyAlignment="1" applyProtection="1">
      <alignment horizontal="left" indent="1"/>
      <protection locked="0"/>
    </xf>
    <xf numFmtId="43" fontId="57" fillId="0" borderId="0" xfId="0" applyNumberFormat="1" applyFont="1" applyProtection="1">
      <protection locked="0"/>
    </xf>
    <xf numFmtId="0" fontId="58" fillId="0" borderId="0" xfId="0" applyFont="1" applyAlignment="1" applyProtection="1">
      <alignment horizontal="left" indent="1"/>
      <protection locked="0"/>
    </xf>
    <xf numFmtId="0" fontId="22" fillId="0" borderId="0" xfId="0" applyFont="1" applyFill="1" applyAlignment="1" applyProtection="1">
      <alignment horizontal="left" indent="1"/>
      <protection locked="0"/>
    </xf>
    <xf numFmtId="43" fontId="57" fillId="0" borderId="0" xfId="0" applyNumberFormat="1" applyFont="1" applyFill="1" applyProtection="1">
      <protection locked="0"/>
    </xf>
    <xf numFmtId="49" fontId="57" fillId="0" borderId="0" xfId="0" applyNumberFormat="1" applyFont="1" applyProtection="1">
      <protection locked="0"/>
    </xf>
    <xf numFmtId="49" fontId="22" fillId="0" borderId="0" xfId="0" applyNumberFormat="1" applyFont="1" applyProtection="1">
      <protection locked="0"/>
    </xf>
    <xf numFmtId="49" fontId="57" fillId="0" borderId="0" xfId="0" applyNumberFormat="1" applyFont="1" applyAlignment="1" applyProtection="1">
      <alignment horizontal="left" indent="1"/>
      <protection locked="0"/>
    </xf>
    <xf numFmtId="49" fontId="58" fillId="0" borderId="0" xfId="0" applyNumberFormat="1" applyFont="1" applyAlignment="1" applyProtection="1">
      <alignment horizontal="left" indent="1"/>
      <protection locked="0"/>
    </xf>
    <xf numFmtId="49" fontId="57" fillId="0" borderId="0" xfId="0" applyNumberFormat="1" applyFont="1" applyAlignment="1" applyProtection="1">
      <alignment horizontal="center"/>
      <protection locked="0"/>
    </xf>
    <xf numFmtId="49" fontId="58" fillId="0" borderId="0" xfId="0" applyNumberFormat="1" applyFont="1" applyProtection="1">
      <protection locked="0"/>
    </xf>
    <xf numFmtId="49" fontId="57" fillId="0" borderId="0" xfId="0" applyNumberFormat="1" applyFont="1" applyAlignment="1">
      <alignment horizontal="right"/>
    </xf>
    <xf numFmtId="0" fontId="89" fillId="0" borderId="0" xfId="0" applyFont="1"/>
    <xf numFmtId="164" fontId="89" fillId="0" borderId="0" xfId="0" applyNumberFormat="1" applyFont="1" applyProtection="1">
      <protection locked="0"/>
    </xf>
    <xf numFmtId="0" fontId="88" fillId="0" borderId="0" xfId="0" applyFont="1" applyProtection="1">
      <protection locked="0"/>
    </xf>
    <xf numFmtId="0" fontId="88" fillId="0" borderId="0" xfId="0" applyFont="1" applyAlignment="1" applyProtection="1">
      <alignment horizontal="left"/>
      <protection locked="0"/>
    </xf>
    <xf numFmtId="0" fontId="22" fillId="0" borderId="0" xfId="3"/>
    <xf numFmtId="0" fontId="88" fillId="0" borderId="0" xfId="0" applyFont="1" applyAlignment="1" applyProtection="1">
      <alignment horizontal="center"/>
      <protection locked="0"/>
    </xf>
    <xf numFmtId="164" fontId="13" fillId="0" borderId="0" xfId="0" applyNumberFormat="1" applyFont="1" applyProtection="1"/>
    <xf numFmtId="4" fontId="13" fillId="0" borderId="0" xfId="0" applyNumberFormat="1" applyFont="1" applyProtection="1"/>
    <xf numFmtId="164" fontId="13" fillId="2" borderId="0" xfId="0" applyNumberFormat="1" applyFont="1" applyFill="1" applyProtection="1"/>
    <xf numFmtId="164" fontId="26" fillId="0" borderId="0" xfId="0" applyNumberFormat="1" applyFont="1" applyProtection="1"/>
    <xf numFmtId="0" fontId="26" fillId="0" borderId="0" xfId="0" applyFont="1" applyProtection="1"/>
    <xf numFmtId="164" fontId="90" fillId="11" borderId="0" xfId="0" applyNumberFormat="1" applyFont="1" applyFill="1"/>
    <xf numFmtId="0" fontId="91" fillId="10" borderId="0" xfId="0" applyFont="1" applyFill="1"/>
    <xf numFmtId="0" fontId="33" fillId="0" borderId="0" xfId="1" applyFont="1" applyFill="1" applyAlignment="1" applyProtection="1">
      <alignment vertical="center"/>
      <protection locked="0"/>
    </xf>
    <xf numFmtId="0" fontId="33" fillId="0" borderId="0" xfId="1" applyFont="1" applyFill="1" applyAlignment="1" applyProtection="1">
      <alignment vertical="center"/>
    </xf>
    <xf numFmtId="0" fontId="34" fillId="0" borderId="0" xfId="0" applyFont="1" applyAlignment="1" applyProtection="1"/>
    <xf numFmtId="0" fontId="34" fillId="0" borderId="0" xfId="0" applyFont="1" applyProtection="1"/>
    <xf numFmtId="49" fontId="34" fillId="0" borderId="0" xfId="0" applyNumberFormat="1" applyFont="1" applyAlignment="1" applyProtection="1">
      <alignment vertical="top" wrapText="1"/>
    </xf>
    <xf numFmtId="164" fontId="30" fillId="2" borderId="0" xfId="0" applyNumberFormat="1" applyFont="1" applyFill="1" applyBorder="1" applyAlignment="1" applyProtection="1">
      <alignment vertical="top" wrapText="1"/>
      <protection locked="0"/>
    </xf>
    <xf numFmtId="170" fontId="28" fillId="0" borderId="0" xfId="0" applyNumberFormat="1" applyFont="1" applyFill="1" applyBorder="1" applyAlignment="1" applyProtection="1">
      <alignment horizontal="center" vertical="center"/>
      <protection locked="0"/>
    </xf>
    <xf numFmtId="170" fontId="28" fillId="2" borderId="0" xfId="0" applyNumberFormat="1" applyFont="1" applyFill="1" applyBorder="1" applyAlignment="1" applyProtection="1">
      <alignment horizontal="center" vertical="center"/>
      <protection locked="0"/>
    </xf>
    <xf numFmtId="170" fontId="28" fillId="2" borderId="0" xfId="0" applyNumberFormat="1" applyFont="1" applyFill="1" applyAlignment="1" applyProtection="1">
      <alignment horizontal="center" vertical="center"/>
      <protection locked="0"/>
    </xf>
    <xf numFmtId="170" fontId="28" fillId="0" borderId="0" xfId="0" applyNumberFormat="1" applyFont="1" applyFill="1" applyAlignment="1" applyProtection="1">
      <alignment horizontal="center" vertical="center"/>
      <protection locked="0"/>
    </xf>
    <xf numFmtId="170" fontId="28" fillId="2" borderId="0" xfId="0" applyNumberFormat="1" applyFont="1" applyFill="1" applyProtection="1">
      <protection locked="0"/>
    </xf>
    <xf numFmtId="170" fontId="28" fillId="0" borderId="0" xfId="0" applyNumberFormat="1" applyFont="1" applyFill="1" applyAlignment="1" applyProtection="1">
      <alignment horizontal="center" vertical="center"/>
    </xf>
    <xf numFmtId="0" fontId="67" fillId="11" borderId="0" xfId="0" applyFont="1" applyFill="1" applyBorder="1" applyAlignment="1" applyProtection="1">
      <alignment horizontal="left"/>
    </xf>
    <xf numFmtId="164" fontId="67" fillId="11" borderId="0" xfId="0" applyNumberFormat="1" applyFont="1" applyFill="1" applyBorder="1" applyAlignment="1" applyProtection="1">
      <alignment horizontal="left" wrapText="1"/>
    </xf>
    <xf numFmtId="164" fontId="68" fillId="11" borderId="0" xfId="0" applyNumberFormat="1" applyFont="1" applyFill="1" applyBorder="1" applyAlignment="1" applyProtection="1">
      <alignment horizontal="right"/>
      <protection locked="0"/>
    </xf>
    <xf numFmtId="164" fontId="65" fillId="11" borderId="0" xfId="0" applyNumberFormat="1" applyFont="1" applyFill="1" applyBorder="1" applyAlignment="1" applyProtection="1">
      <alignment horizontal="right"/>
      <protection locked="0"/>
    </xf>
    <xf numFmtId="164" fontId="84" fillId="11" borderId="0" xfId="0" applyNumberFormat="1" applyFont="1" applyFill="1" applyBorder="1" applyProtection="1"/>
    <xf numFmtId="164" fontId="70" fillId="5" borderId="0" xfId="0" applyNumberFormat="1" applyFont="1" applyFill="1" applyBorder="1" applyAlignment="1" applyProtection="1">
      <alignment horizontal="right"/>
      <protection locked="0"/>
    </xf>
    <xf numFmtId="164" fontId="0" fillId="0" borderId="0" xfId="0" applyNumberFormat="1" applyProtection="1">
      <protection locked="0"/>
    </xf>
    <xf numFmtId="164" fontId="0" fillId="5" borderId="0" xfId="0" applyNumberFormat="1" applyFill="1" applyProtection="1">
      <protection locked="0"/>
    </xf>
    <xf numFmtId="164" fontId="30" fillId="5" borderId="0" xfId="0" applyNumberFormat="1" applyFont="1" applyFill="1" applyBorder="1" applyAlignment="1" applyProtection="1">
      <alignment horizontal="left" vertical="top" wrapText="1"/>
      <protection locked="0"/>
    </xf>
    <xf numFmtId="164" fontId="22" fillId="0" borderId="0" xfId="0" applyNumberFormat="1" applyFont="1" applyFill="1" applyBorder="1" applyAlignment="1" applyProtection="1">
      <alignment horizontal="left" vertical="top" wrapText="1"/>
      <protection locked="0"/>
    </xf>
    <xf numFmtId="164" fontId="30" fillId="0" borderId="0" xfId="0" applyNumberFormat="1" applyFont="1" applyFill="1" applyProtection="1">
      <protection locked="0"/>
    </xf>
    <xf numFmtId="164" fontId="32" fillId="0" borderId="0" xfId="0" applyNumberFormat="1" applyFont="1" applyFill="1" applyBorder="1" applyAlignment="1" applyProtection="1">
      <alignment horizontal="left" vertical="top" wrapText="1"/>
      <protection locked="0"/>
    </xf>
    <xf numFmtId="164" fontId="32" fillId="2" borderId="0" xfId="0" applyNumberFormat="1" applyFont="1" applyFill="1" applyBorder="1" applyAlignment="1" applyProtection="1">
      <alignment horizontal="left" vertical="top" wrapText="1"/>
      <protection locked="0"/>
    </xf>
    <xf numFmtId="164" fontId="0" fillId="0" borderId="0" xfId="0" applyNumberFormat="1" applyFont="1" applyFill="1" applyBorder="1" applyProtection="1">
      <protection locked="0"/>
    </xf>
    <xf numFmtId="164" fontId="30" fillId="0" borderId="0" xfId="0" applyNumberFormat="1" applyFont="1" applyBorder="1" applyAlignment="1" applyProtection="1">
      <alignment horizontal="left" vertical="top" wrapText="1"/>
      <protection locked="0"/>
    </xf>
    <xf numFmtId="164" fontId="0" fillId="0" borderId="0" xfId="0" applyNumberFormat="1" applyFill="1" applyBorder="1" applyAlignment="1" applyProtection="1">
      <alignment horizontal="left" vertical="top" wrapText="1"/>
      <protection locked="0"/>
    </xf>
    <xf numFmtId="164" fontId="22" fillId="7" borderId="0" xfId="0" applyNumberFormat="1" applyFont="1" applyFill="1" applyBorder="1" applyAlignment="1" applyProtection="1">
      <alignment horizontal="left" vertical="top" wrapText="1"/>
      <protection locked="0"/>
    </xf>
    <xf numFmtId="0" fontId="30" fillId="5" borderId="0" xfId="0" applyFont="1" applyFill="1" applyProtection="1">
      <protection locked="0"/>
    </xf>
    <xf numFmtId="164" fontId="0" fillId="5" borderId="0" xfId="0" applyNumberFormat="1" applyFill="1" applyAlignment="1" applyProtection="1">
      <alignment horizontal="right"/>
      <protection locked="0"/>
    </xf>
    <xf numFmtId="0" fontId="22" fillId="5" borderId="0" xfId="0" applyFont="1" applyFill="1" applyProtection="1">
      <protection locked="0"/>
    </xf>
    <xf numFmtId="164" fontId="0" fillId="5" borderId="0" xfId="0" applyNumberFormat="1" applyFill="1" applyBorder="1" applyAlignment="1" applyProtection="1">
      <alignment horizontal="left" vertical="top" wrapText="1"/>
      <protection locked="0"/>
    </xf>
    <xf numFmtId="164" fontId="30" fillId="0" borderId="0" xfId="0" applyNumberFormat="1" applyFont="1" applyProtection="1">
      <protection locked="0"/>
    </xf>
    <xf numFmtId="164" fontId="0" fillId="5" borderId="0" xfId="0" applyNumberFormat="1" applyFill="1" applyProtection="1"/>
    <xf numFmtId="164" fontId="30" fillId="5" borderId="0" xfId="0" applyNumberFormat="1" applyFont="1" applyFill="1" applyBorder="1" applyAlignment="1" applyProtection="1">
      <alignment horizontal="left" vertical="top" wrapText="1"/>
    </xf>
    <xf numFmtId="0" fontId="64" fillId="0" borderId="0" xfId="0" applyFont="1" applyAlignment="1">
      <alignment horizontal="left"/>
    </xf>
    <xf numFmtId="164" fontId="0" fillId="0" borderId="0" xfId="0" applyNumberFormat="1" applyAlignment="1">
      <alignment horizontal="left" wrapText="1"/>
    </xf>
    <xf numFmtId="164" fontId="67" fillId="11" borderId="0" xfId="0" applyNumberFormat="1" applyFont="1" applyFill="1" applyBorder="1" applyAlignment="1">
      <alignment horizontal="left" wrapText="1"/>
    </xf>
    <xf numFmtId="164" fontId="0" fillId="0" borderId="0" xfId="0" applyNumberFormat="1" applyFill="1" applyAlignment="1">
      <alignment horizontal="left" wrapText="1"/>
    </xf>
    <xf numFmtId="164" fontId="0" fillId="8" borderId="0" xfId="0" applyNumberFormat="1" applyFill="1" applyAlignment="1" applyProtection="1">
      <alignment horizontal="left" wrapText="1"/>
      <protection locked="0"/>
    </xf>
    <xf numFmtId="164" fontId="2" fillId="0" borderId="0" xfId="1" applyNumberFormat="1" applyFill="1" applyAlignment="1" applyProtection="1">
      <alignment horizontal="left" wrapText="1"/>
    </xf>
    <xf numFmtId="164" fontId="0" fillId="8" borderId="0" xfId="0" applyNumberFormat="1" applyFill="1" applyAlignment="1">
      <alignment horizontal="left" wrapText="1"/>
    </xf>
    <xf numFmtId="3" fontId="0" fillId="8" borderId="0" xfId="0" applyNumberFormat="1" applyFill="1" applyAlignment="1" applyProtection="1">
      <alignment horizontal="left" wrapText="1"/>
      <protection locked="0"/>
    </xf>
    <xf numFmtId="164" fontId="0" fillId="0" borderId="0" xfId="0" applyNumberFormat="1" applyFill="1" applyAlignment="1">
      <alignment horizontal="left"/>
    </xf>
    <xf numFmtId="164" fontId="0" fillId="0" borderId="0" xfId="0" applyNumberFormat="1" applyBorder="1" applyAlignment="1">
      <alignment horizontal="left" wrapText="1"/>
    </xf>
    <xf numFmtId="164" fontId="33" fillId="0" borderId="0" xfId="0" applyNumberFormat="1" applyFont="1" applyBorder="1" applyAlignment="1">
      <alignment horizontal="left" wrapText="1"/>
    </xf>
    <xf numFmtId="164" fontId="33" fillId="0" borderId="0" xfId="0" applyNumberFormat="1" applyFont="1" applyAlignment="1">
      <alignment horizontal="left" wrapText="1"/>
    </xf>
    <xf numFmtId="164" fontId="93" fillId="11" borderId="0" xfId="0" applyNumberFormat="1" applyFont="1" applyFill="1" applyBorder="1"/>
    <xf numFmtId="164" fontId="94" fillId="11" borderId="0" xfId="0" applyNumberFormat="1" applyFont="1" applyFill="1" applyBorder="1" applyAlignment="1">
      <alignment horizontal="left" vertical="top" wrapText="1"/>
    </xf>
    <xf numFmtId="164" fontId="94" fillId="0" borderId="0" xfId="0" applyNumberFormat="1" applyFont="1" applyFill="1" applyAlignment="1">
      <alignment horizontal="left" wrapText="1"/>
    </xf>
    <xf numFmtId="164" fontId="94" fillId="0" borderId="0" xfId="0" applyNumberFormat="1" applyFont="1" applyFill="1"/>
    <xf numFmtId="164" fontId="0" fillId="0" borderId="0" xfId="0" applyNumberFormat="1" applyFill="1" applyProtection="1"/>
    <xf numFmtId="164" fontId="30" fillId="0" borderId="0" xfId="0" applyNumberFormat="1" applyFont="1" applyFill="1" applyBorder="1" applyAlignment="1" applyProtection="1">
      <alignment horizontal="left" vertical="top" wrapText="1"/>
    </xf>
    <xf numFmtId="164" fontId="0" fillId="8" borderId="0" xfId="0" applyNumberFormat="1" applyFill="1" applyProtection="1"/>
    <xf numFmtId="173" fontId="10" fillId="0" borderId="0" xfId="0" applyNumberFormat="1" applyFont="1"/>
    <xf numFmtId="172" fontId="86" fillId="0" borderId="0" xfId="0" applyNumberFormat="1" applyFont="1" applyFill="1"/>
    <xf numFmtId="174" fontId="3" fillId="3" borderId="0" xfId="0" applyNumberFormat="1" applyFont="1" applyFill="1"/>
    <xf numFmtId="164" fontId="67" fillId="11" borderId="0" xfId="0" applyNumberFormat="1" applyFont="1" applyFill="1" applyBorder="1" applyAlignment="1">
      <alignment horizontal="center"/>
    </xf>
    <xf numFmtId="171" fontId="0" fillId="8" borderId="0" xfId="0" applyNumberFormat="1" applyFill="1" applyAlignment="1" applyProtection="1">
      <alignment horizontal="left" vertical="center" wrapText="1"/>
      <protection locked="0"/>
    </xf>
    <xf numFmtId="175" fontId="10" fillId="2" borderId="0" xfId="0" applyNumberFormat="1" applyFont="1" applyFill="1" applyAlignment="1" applyProtection="1">
      <alignment horizontal="right" vertical="center"/>
    </xf>
    <xf numFmtId="4" fontId="10" fillId="2" borderId="0" xfId="0" applyNumberFormat="1" applyFont="1" applyFill="1" applyAlignment="1" applyProtection="1">
      <alignment horizontal="right" vertical="center"/>
    </xf>
    <xf numFmtId="9" fontId="0" fillId="8" borderId="0" xfId="0" applyNumberFormat="1" applyFill="1" applyAlignment="1" applyProtection="1">
      <alignment horizontal="left" wrapText="1"/>
      <protection locked="0"/>
    </xf>
    <xf numFmtId="3" fontId="0" fillId="8" borderId="0" xfId="0" applyNumberFormat="1" applyFill="1" applyAlignment="1" applyProtection="1">
      <alignment horizontal="left"/>
      <protection locked="0"/>
    </xf>
    <xf numFmtId="0" fontId="34" fillId="0" borderId="0" xfId="0" applyFont="1" applyAlignment="1" applyProtection="1">
      <alignment horizontal="left" vertical="top"/>
      <protection locked="0"/>
    </xf>
    <xf numFmtId="0" fontId="34" fillId="0" borderId="0" xfId="0" applyFont="1" applyAlignment="1">
      <alignment horizontal="center" vertical="center"/>
    </xf>
    <xf numFmtId="0" fontId="2" fillId="0" borderId="0" xfId="1" applyFill="1" applyAlignment="1" applyProtection="1">
      <alignment horizontal="center" vertical="center"/>
    </xf>
    <xf numFmtId="0" fontId="34" fillId="0" borderId="1" xfId="0" applyFont="1" applyBorder="1" applyAlignment="1">
      <alignment horizontal="center" vertical="center"/>
    </xf>
    <xf numFmtId="14" fontId="34" fillId="0" borderId="1" xfId="0" applyNumberFormat="1" applyFont="1" applyFill="1" applyBorder="1" applyAlignment="1" applyProtection="1">
      <alignment horizontal="center" vertical="center"/>
      <protection locked="0"/>
    </xf>
    <xf numFmtId="14" fontId="38" fillId="0" borderId="1" xfId="0" applyNumberFormat="1" applyFont="1" applyFill="1" applyBorder="1" applyAlignment="1">
      <alignment horizontal="center" vertical="center"/>
    </xf>
    <xf numFmtId="0" fontId="38" fillId="0" borderId="0" xfId="0" applyFont="1" applyFill="1" applyAlignment="1">
      <alignment horizontal="center" vertical="center"/>
    </xf>
    <xf numFmtId="0" fontId="34" fillId="0" borderId="0" xfId="0" applyFont="1" applyAlignment="1" applyProtection="1">
      <alignment horizontal="center" vertical="center"/>
      <protection locked="0"/>
    </xf>
    <xf numFmtId="166" fontId="34" fillId="3" borderId="1" xfId="0" applyNumberFormat="1" applyFont="1" applyFill="1" applyBorder="1" applyAlignment="1" applyProtection="1">
      <alignment horizontal="center" vertical="center"/>
      <protection locked="0"/>
    </xf>
    <xf numFmtId="166"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166" fontId="34" fillId="3" borderId="1" xfId="0" applyNumberFormat="1" applyFont="1" applyFill="1" applyBorder="1" applyAlignment="1">
      <alignment horizontal="center" vertical="center"/>
    </xf>
    <xf numFmtId="4" fontId="10" fillId="2" borderId="0" xfId="0" applyNumberFormat="1" applyFont="1" applyFill="1" applyAlignment="1" applyProtection="1">
      <alignment horizontal="center" vertical="center"/>
      <protection locked="0"/>
    </xf>
    <xf numFmtId="164" fontId="10" fillId="2" borderId="1" xfId="0" applyNumberFormat="1" applyFont="1" applyFill="1" applyBorder="1" applyAlignment="1" applyProtection="1">
      <alignment horizontal="center" vertical="center"/>
      <protection locked="0"/>
    </xf>
    <xf numFmtId="4" fontId="10" fillId="3" borderId="1" xfId="0" applyNumberFormat="1" applyFont="1" applyFill="1" applyBorder="1" applyAlignment="1" applyProtection="1">
      <alignment horizontal="center" vertical="center"/>
      <protection locked="0"/>
    </xf>
    <xf numFmtId="0" fontId="34" fillId="0" borderId="0" xfId="0" applyFont="1" applyFill="1" applyAlignment="1">
      <alignment horizontal="center" vertical="center"/>
    </xf>
    <xf numFmtId="4" fontId="10" fillId="3" borderId="0" xfId="0" applyNumberFormat="1" applyFont="1" applyFill="1" applyAlignment="1" applyProtection="1">
      <alignment horizontal="right" vertical="center"/>
    </xf>
    <xf numFmtId="0" fontId="37" fillId="0" borderId="0" xfId="0" applyFont="1" applyProtection="1"/>
    <xf numFmtId="4" fontId="10" fillId="0" borderId="0" xfId="0" applyNumberFormat="1" applyFont="1" applyAlignment="1" applyProtection="1">
      <alignment horizontal="right" vertical="center"/>
    </xf>
    <xf numFmtId="4" fontId="10" fillId="3" borderId="5" xfId="0" applyNumberFormat="1" applyFont="1" applyFill="1" applyBorder="1" applyAlignment="1" applyProtection="1">
      <alignment horizontal="left" vertical="top" wrapText="1"/>
    </xf>
    <xf numFmtId="4" fontId="10" fillId="3" borderId="1" xfId="0" applyNumberFormat="1" applyFont="1" applyFill="1" applyBorder="1" applyAlignment="1" applyProtection="1">
      <alignment horizontal="left" vertical="top" wrapText="1"/>
    </xf>
    <xf numFmtId="165" fontId="28" fillId="2" borderId="0" xfId="0" applyNumberFormat="1" applyFont="1" applyFill="1" applyAlignment="1" applyProtection="1">
      <alignment horizontal="left" vertical="center"/>
    </xf>
    <xf numFmtId="165" fontId="28" fillId="0" borderId="0" xfId="0" applyNumberFormat="1" applyFont="1" applyAlignment="1" applyProtection="1">
      <alignment horizontal="left" vertical="center"/>
    </xf>
    <xf numFmtId="0" fontId="64" fillId="0" borderId="0" xfId="0" applyFont="1" applyAlignment="1">
      <alignment vertical="top"/>
    </xf>
    <xf numFmtId="164" fontId="13" fillId="0" borderId="0" xfId="0" applyNumberFormat="1" applyFont="1" applyFill="1" applyProtection="1">
      <protection locked="0"/>
    </xf>
    <xf numFmtId="0" fontId="13" fillId="0" borderId="0" xfId="0" applyFont="1" applyFill="1" applyProtection="1">
      <protection locked="0"/>
    </xf>
    <xf numFmtId="0" fontId="10" fillId="0" borderId="0" xfId="0" applyFont="1" applyProtection="1"/>
    <xf numFmtId="164" fontId="10" fillId="0" borderId="0" xfId="0" applyNumberFormat="1" applyFont="1" applyProtection="1"/>
    <xf numFmtId="167" fontId="26" fillId="0" borderId="0" xfId="0" applyNumberFormat="1" applyFont="1"/>
    <xf numFmtId="164" fontId="26" fillId="0" borderId="0" xfId="0" applyNumberFormat="1" applyFont="1" applyProtection="1">
      <protection locked="0"/>
    </xf>
    <xf numFmtId="164" fontId="26" fillId="10" borderId="0" xfId="0" applyNumberFormat="1" applyFont="1" applyFill="1" applyProtection="1">
      <protection locked="0"/>
    </xf>
    <xf numFmtId="0" fontId="26" fillId="10" borderId="0" xfId="0" applyFont="1" applyFill="1" applyProtection="1">
      <protection locked="0"/>
    </xf>
    <xf numFmtId="0" fontId="62" fillId="10" borderId="0" xfId="0" applyFont="1" applyFill="1" applyProtection="1">
      <protection locked="0"/>
    </xf>
    <xf numFmtId="164" fontId="19" fillId="10" borderId="0" xfId="0" applyNumberFormat="1" applyFont="1" applyFill="1" applyAlignment="1" applyProtection="1">
      <alignment horizontal="right" vertical="center"/>
      <protection locked="0"/>
    </xf>
    <xf numFmtId="4" fontId="13" fillId="0" borderId="0" xfId="0" applyNumberFormat="1" applyFont="1" applyProtection="1">
      <protection locked="0"/>
    </xf>
    <xf numFmtId="164" fontId="54" fillId="0" borderId="0" xfId="0" applyNumberFormat="1" applyFont="1" applyAlignment="1" applyProtection="1">
      <alignment horizontal="right"/>
    </xf>
    <xf numFmtId="164" fontId="54" fillId="0" borderId="0" xfId="0" applyNumberFormat="1" applyFont="1" applyProtection="1"/>
    <xf numFmtId="164" fontId="1" fillId="0" borderId="0" xfId="0" applyNumberFormat="1" applyFont="1" applyAlignment="1" applyProtection="1">
      <alignment horizontal="center"/>
      <protection locked="0"/>
    </xf>
    <xf numFmtId="0" fontId="0" fillId="0" borderId="0" xfId="0" applyProtection="1"/>
    <xf numFmtId="0" fontId="0" fillId="0" borderId="0" xfId="0" applyFill="1" applyProtection="1"/>
    <xf numFmtId="0" fontId="1" fillId="0" borderId="0" xfId="0" applyFont="1" applyFill="1" applyProtection="1"/>
    <xf numFmtId="0" fontId="1" fillId="0" borderId="0" xfId="0" applyFont="1" applyAlignment="1" applyProtection="1">
      <alignment horizontal="center"/>
    </xf>
    <xf numFmtId="164" fontId="1" fillId="0" borderId="0" xfId="0" applyNumberFormat="1" applyFont="1" applyAlignment="1" applyProtection="1">
      <alignment horizontal="center"/>
    </xf>
    <xf numFmtId="0" fontId="54" fillId="0" borderId="0" xfId="0" applyFont="1" applyProtection="1"/>
    <xf numFmtId="0" fontId="45" fillId="0" borderId="0" xfId="2" applyFont="1" applyFill="1" applyBorder="1" applyProtection="1"/>
    <xf numFmtId="0" fontId="25" fillId="0" borderId="0" xfId="2" applyFont="1" applyBorder="1" applyProtection="1"/>
    <xf numFmtId="0" fontId="45" fillId="0" borderId="0" xfId="2" applyFont="1" applyBorder="1" applyAlignment="1" applyProtection="1">
      <alignment horizontal="center"/>
    </xf>
    <xf numFmtId="164" fontId="45" fillId="0" borderId="0" xfId="2" applyNumberFormat="1" applyFont="1" applyBorder="1" applyAlignment="1" applyProtection="1">
      <alignment vertical="center"/>
    </xf>
    <xf numFmtId="164" fontId="34" fillId="0" borderId="0" xfId="0" applyNumberFormat="1" applyFont="1" applyAlignment="1" applyProtection="1">
      <alignment horizontal="center" vertical="center"/>
    </xf>
    <xf numFmtId="0" fontId="46" fillId="0" borderId="1" xfId="2" applyFont="1" applyFill="1" applyBorder="1" applyAlignment="1" applyProtection="1">
      <alignment horizontal="center" vertical="center"/>
      <protection locked="0"/>
    </xf>
    <xf numFmtId="0" fontId="46" fillId="0" borderId="1" xfId="2" applyFont="1" applyBorder="1" applyAlignment="1" applyProtection="1">
      <alignment horizontal="center"/>
      <protection locked="0"/>
    </xf>
    <xf numFmtId="0" fontId="46" fillId="0" borderId="1" xfId="2" applyFont="1" applyFill="1" applyBorder="1" applyAlignment="1" applyProtection="1">
      <alignment horizontal="center"/>
      <protection locked="0"/>
    </xf>
    <xf numFmtId="0" fontId="6" fillId="0" borderId="0" xfId="0" applyNumberFormat="1" applyFont="1" applyFill="1" applyAlignment="1" applyProtection="1">
      <alignment horizontal="left" vertical="top" wrapText="1"/>
      <protection locked="0"/>
    </xf>
    <xf numFmtId="164" fontId="6" fillId="0" borderId="0" xfId="0" applyNumberFormat="1" applyFont="1" applyFill="1" applyAlignment="1" applyProtection="1">
      <alignment horizontal="right" vertical="top" wrapText="1"/>
      <protection locked="0"/>
    </xf>
    <xf numFmtId="164" fontId="6" fillId="0" borderId="0" xfId="0" applyNumberFormat="1" applyFont="1" applyFill="1" applyAlignment="1" applyProtection="1">
      <alignment horizontal="left" vertical="top" wrapText="1"/>
      <protection locked="0"/>
    </xf>
    <xf numFmtId="164" fontId="6" fillId="0" borderId="0" xfId="0" applyNumberFormat="1" applyFont="1" applyFill="1" applyAlignment="1" applyProtection="1">
      <alignment horizontal="right"/>
      <protection locked="0"/>
    </xf>
    <xf numFmtId="0" fontId="6" fillId="0" borderId="0" xfId="0" applyFont="1" applyFill="1" applyProtection="1">
      <protection locked="0"/>
    </xf>
    <xf numFmtId="0" fontId="6" fillId="0" borderId="0" xfId="1" applyNumberFormat="1" applyFont="1" applyFill="1" applyAlignment="1" applyProtection="1">
      <alignment horizontal="left" vertical="top" wrapText="1"/>
      <protection locked="0"/>
    </xf>
    <xf numFmtId="10" fontId="6" fillId="0" borderId="0" xfId="0" applyNumberFormat="1" applyFont="1" applyFill="1" applyAlignment="1" applyProtection="1">
      <alignment horizontal="right" vertical="top" wrapText="1"/>
      <protection locked="0"/>
    </xf>
    <xf numFmtId="164" fontId="6" fillId="0" borderId="0" xfId="0" applyNumberFormat="1" applyFont="1" applyFill="1" applyProtection="1">
      <protection locked="0"/>
    </xf>
    <xf numFmtId="0" fontId="6" fillId="0" borderId="0" xfId="1" applyFont="1" applyFill="1" applyAlignment="1" applyProtection="1">
      <protection locked="0"/>
    </xf>
    <xf numFmtId="164" fontId="52" fillId="2" borderId="0" xfId="0" applyNumberFormat="1" applyFont="1" applyFill="1" applyAlignment="1" applyProtection="1">
      <alignment horizontal="right" vertical="top"/>
    </xf>
    <xf numFmtId="49" fontId="57" fillId="9" borderId="0" xfId="0" applyNumberFormat="1" applyFont="1" applyFill="1" applyProtection="1">
      <protection locked="0"/>
    </xf>
    <xf numFmtId="10" fontId="0" fillId="0" borderId="0" xfId="0" applyNumberFormat="1" applyFill="1" applyProtection="1"/>
    <xf numFmtId="49" fontId="34" fillId="0" borderId="0" xfId="0" applyNumberFormat="1" applyFont="1" applyAlignment="1" applyProtection="1">
      <alignment horizontal="left" vertical="top" wrapText="1"/>
      <protection locked="0"/>
    </xf>
    <xf numFmtId="164" fontId="0" fillId="0" borderId="0" xfId="0" applyNumberFormat="1" applyAlignment="1" applyProtection="1">
      <alignment horizontal="left" wrapText="1"/>
    </xf>
    <xf numFmtId="164" fontId="22" fillId="0" borderId="0" xfId="0" applyNumberFormat="1" applyFont="1" applyFill="1" applyBorder="1" applyAlignment="1" applyProtection="1">
      <alignment horizontal="left" vertical="top" wrapText="1"/>
    </xf>
    <xf numFmtId="10" fontId="0" fillId="8" borderId="0" xfId="0" applyNumberFormat="1" applyFill="1" applyProtection="1"/>
    <xf numFmtId="164" fontId="0" fillId="0" borderId="0" xfId="0" applyNumberFormat="1" applyAlignment="1" applyProtection="1">
      <alignment horizontal="right"/>
      <protection locked="0"/>
    </xf>
    <xf numFmtId="0" fontId="84" fillId="13" borderId="0" xfId="0" applyFont="1" applyFill="1"/>
    <xf numFmtId="1" fontId="84" fillId="13" borderId="0" xfId="0" applyNumberFormat="1" applyFont="1" applyFill="1"/>
    <xf numFmtId="164" fontId="84" fillId="13" borderId="0" xfId="0" applyNumberFormat="1" applyFont="1" applyFill="1"/>
    <xf numFmtId="4" fontId="84" fillId="13" borderId="0" xfId="0" applyNumberFormat="1" applyFont="1" applyFill="1"/>
    <xf numFmtId="0" fontId="106" fillId="13" borderId="0" xfId="0" applyFont="1" applyFill="1"/>
    <xf numFmtId="2" fontId="106" fillId="13" borderId="0" xfId="0" applyNumberFormat="1" applyFont="1" applyFill="1" applyAlignment="1">
      <alignment horizontal="center"/>
    </xf>
    <xf numFmtId="1" fontId="106" fillId="13" borderId="0" xfId="0" applyNumberFormat="1" applyFont="1" applyFill="1"/>
    <xf numFmtId="1" fontId="106" fillId="13" borderId="0" xfId="0" applyNumberFormat="1" applyFont="1" applyFill="1" applyAlignment="1">
      <alignment horizontal="center"/>
    </xf>
    <xf numFmtId="4" fontId="106" fillId="13" borderId="0" xfId="0" applyNumberFormat="1" applyFont="1" applyFill="1"/>
    <xf numFmtId="0" fontId="107" fillId="13" borderId="0" xfId="0" applyFont="1" applyFill="1"/>
    <xf numFmtId="0" fontId="101" fillId="0" borderId="0" xfId="0" applyFont="1"/>
    <xf numFmtId="0" fontId="102" fillId="0" borderId="0" xfId="0" applyFont="1" applyAlignment="1">
      <alignment vertical="top"/>
    </xf>
    <xf numFmtId="0" fontId="66" fillId="13" borderId="0" xfId="0" applyFont="1" applyFill="1"/>
    <xf numFmtId="167" fontId="66" fillId="13" borderId="0" xfId="0" applyNumberFormat="1" applyFont="1" applyFill="1"/>
    <xf numFmtId="2" fontId="66" fillId="13" borderId="0" xfId="0" applyNumberFormat="1" applyFont="1" applyFill="1"/>
    <xf numFmtId="168" fontId="66" fillId="13" borderId="0" xfId="0" applyNumberFormat="1" applyFont="1" applyFill="1" applyAlignment="1">
      <alignment horizontal="right"/>
    </xf>
    <xf numFmtId="0" fontId="6" fillId="0" borderId="0" xfId="0" applyNumberFormat="1" applyFont="1" applyFill="1" applyAlignment="1" applyProtection="1">
      <alignment horizontal="right" vertical="top" wrapText="1"/>
      <protection locked="0"/>
    </xf>
    <xf numFmtId="0" fontId="107" fillId="13" borderId="0" xfId="0" applyFont="1" applyFill="1" applyAlignment="1">
      <alignment horizontal="center"/>
    </xf>
    <xf numFmtId="164" fontId="107" fillId="13" borderId="0" xfId="0" applyNumberFormat="1" applyFont="1" applyFill="1" applyAlignment="1">
      <alignment horizontal="right"/>
    </xf>
    <xf numFmtId="0" fontId="62" fillId="13" borderId="0" xfId="0" applyFont="1" applyFill="1"/>
    <xf numFmtId="3" fontId="109" fillId="13" borderId="0" xfId="0" applyNumberFormat="1" applyFont="1" applyFill="1" applyAlignment="1">
      <alignment horizontal="right" vertical="center"/>
    </xf>
    <xf numFmtId="164" fontId="62" fillId="13" borderId="0" xfId="0" applyNumberFormat="1" applyFont="1" applyFill="1"/>
    <xf numFmtId="0" fontId="13" fillId="0" borderId="0" xfId="0" applyFont="1" applyFill="1" applyProtection="1"/>
    <xf numFmtId="164" fontId="13" fillId="0" borderId="0" xfId="0" applyNumberFormat="1" applyFont="1" applyFill="1" applyProtection="1"/>
    <xf numFmtId="1" fontId="13" fillId="0" borderId="0" xfId="0" applyNumberFormat="1" applyFont="1" applyFill="1" applyAlignment="1" applyProtection="1">
      <alignment horizontal="center" vertical="center"/>
    </xf>
    <xf numFmtId="164" fontId="66" fillId="13" borderId="0" xfId="0" applyNumberFormat="1" applyFont="1" applyFill="1"/>
    <xf numFmtId="0" fontId="104" fillId="0" borderId="0" xfId="0" applyFont="1" applyAlignment="1">
      <alignment vertical="top"/>
    </xf>
    <xf numFmtId="0" fontId="111" fillId="0" borderId="0" xfId="0" applyFont="1"/>
    <xf numFmtId="0" fontId="112" fillId="0" borderId="0" xfId="0" applyFont="1"/>
    <xf numFmtId="168" fontId="66" fillId="13" borderId="0" xfId="0" applyNumberFormat="1" applyFont="1" applyFill="1"/>
    <xf numFmtId="49" fontId="113" fillId="0" borderId="0" xfId="0" applyNumberFormat="1" applyFont="1" applyAlignment="1" applyProtection="1">
      <alignment horizontal="center"/>
      <protection locked="0"/>
    </xf>
    <xf numFmtId="49" fontId="114" fillId="0" borderId="0" xfId="0" applyNumberFormat="1" applyFont="1" applyAlignment="1" applyProtection="1">
      <alignment horizontal="center"/>
      <protection locked="0"/>
    </xf>
    <xf numFmtId="49" fontId="114" fillId="0" borderId="0" xfId="0" applyNumberFormat="1" applyFont="1" applyProtection="1">
      <protection locked="0"/>
    </xf>
    <xf numFmtId="0" fontId="113" fillId="0" borderId="0" xfId="0" applyNumberFormat="1" applyFont="1" applyAlignment="1" applyProtection="1">
      <alignment horizontal="center"/>
      <protection locked="0"/>
    </xf>
    <xf numFmtId="0" fontId="114" fillId="0" borderId="0" xfId="0" applyNumberFormat="1" applyFont="1" applyAlignment="1" applyProtection="1">
      <alignment horizontal="center"/>
      <protection locked="0"/>
    </xf>
    <xf numFmtId="0" fontId="114" fillId="0" borderId="0" xfId="0" applyNumberFormat="1" applyFont="1" applyProtection="1">
      <protection locked="0"/>
    </xf>
    <xf numFmtId="4" fontId="114" fillId="0" borderId="0" xfId="0" applyNumberFormat="1" applyFont="1" applyProtection="1">
      <protection locked="0"/>
    </xf>
    <xf numFmtId="3" fontId="0" fillId="8" borderId="0" xfId="0" applyNumberFormat="1" applyFill="1" applyProtection="1">
      <protection locked="0"/>
    </xf>
    <xf numFmtId="3" fontId="22" fillId="8" borderId="0" xfId="0" applyNumberFormat="1" applyFont="1" applyFill="1" applyProtection="1">
      <protection locked="0"/>
    </xf>
    <xf numFmtId="164" fontId="116" fillId="11" borderId="0" xfId="0" applyNumberFormat="1" applyFont="1" applyFill="1" applyProtection="1"/>
    <xf numFmtId="164" fontId="107" fillId="11" borderId="0" xfId="0" applyNumberFormat="1" applyFont="1" applyFill="1" applyProtection="1"/>
    <xf numFmtId="164" fontId="107" fillId="11" borderId="0" xfId="0" applyNumberFormat="1" applyFont="1" applyFill="1" applyBorder="1" applyAlignment="1" applyProtection="1">
      <alignment horizontal="left" vertical="top" wrapText="1"/>
    </xf>
    <xf numFmtId="164" fontId="107" fillId="11" borderId="0" xfId="0" applyNumberFormat="1" applyFont="1" applyFill="1" applyAlignment="1" applyProtection="1">
      <alignment horizontal="left" wrapText="1"/>
    </xf>
    <xf numFmtId="0" fontId="0" fillId="0" borderId="0" xfId="0" applyAlignment="1"/>
    <xf numFmtId="4" fontId="57" fillId="0" borderId="0" xfId="0" applyNumberFormat="1" applyFont="1"/>
    <xf numFmtId="4" fontId="89" fillId="0" borderId="0" xfId="0" applyNumberFormat="1" applyFont="1"/>
    <xf numFmtId="164" fontId="57" fillId="0" borderId="0" xfId="0" applyNumberFormat="1" applyFont="1" applyAlignment="1">
      <alignment horizontal="right"/>
    </xf>
    <xf numFmtId="164" fontId="57" fillId="0" borderId="0" xfId="0" applyNumberFormat="1" applyFont="1" applyProtection="1">
      <protection locked="0"/>
    </xf>
    <xf numFmtId="0" fontId="85" fillId="11" borderId="0" xfId="0" applyFont="1" applyFill="1"/>
    <xf numFmtId="0" fontId="85" fillId="11" borderId="0" xfId="0" applyFont="1" applyFill="1" applyAlignment="1">
      <alignment horizontal="left" vertical="top"/>
    </xf>
    <xf numFmtId="4" fontId="66" fillId="11" borderId="0" xfId="0" applyNumberFormat="1" applyFont="1" applyFill="1" applyAlignment="1">
      <alignment horizontal="right" vertical="center"/>
    </xf>
    <xf numFmtId="0" fontId="85" fillId="11" borderId="0" xfId="0" applyFont="1" applyFill="1" applyAlignment="1">
      <alignment horizontal="center" vertical="center"/>
    </xf>
    <xf numFmtId="171" fontId="0" fillId="8" borderId="0" xfId="0" applyNumberFormat="1" applyFill="1" applyAlignment="1" applyProtection="1">
      <alignment horizontal="left" wrapText="1"/>
      <protection locked="0"/>
    </xf>
    <xf numFmtId="0" fontId="77" fillId="0" borderId="0" xfId="0" applyFont="1"/>
    <xf numFmtId="164" fontId="77" fillId="0" borderId="0" xfId="0" applyNumberFormat="1" applyFont="1"/>
    <xf numFmtId="49" fontId="77" fillId="0" borderId="0" xfId="0" applyNumberFormat="1" applyFont="1"/>
    <xf numFmtId="0" fontId="77" fillId="0" borderId="0" xfId="0" applyNumberFormat="1" applyFont="1"/>
    <xf numFmtId="14" fontId="77" fillId="0" borderId="0" xfId="0" applyNumberFormat="1" applyFont="1" applyAlignment="1">
      <alignment horizontal="left"/>
    </xf>
    <xf numFmtId="0" fontId="119" fillId="0" borderId="0" xfId="0" applyFont="1"/>
    <xf numFmtId="0" fontId="119" fillId="0" borderId="0" xfId="0" applyNumberFormat="1" applyFont="1"/>
    <xf numFmtId="0" fontId="120" fillId="0" borderId="0" xfId="0" applyFont="1"/>
    <xf numFmtId="164" fontId="77" fillId="0" borderId="5" xfId="0" applyNumberFormat="1" applyFont="1" applyBorder="1"/>
    <xf numFmtId="164" fontId="77" fillId="0" borderId="7" xfId="0" applyNumberFormat="1" applyFont="1" applyBorder="1"/>
    <xf numFmtId="0" fontId="77" fillId="0" borderId="0" xfId="0" applyNumberFormat="1" applyFont="1" applyAlignment="1">
      <alignment horizontal="right"/>
    </xf>
    <xf numFmtId="164" fontId="77" fillId="0" borderId="0" xfId="0" applyNumberFormat="1" applyFont="1" applyBorder="1"/>
    <xf numFmtId="0" fontId="77" fillId="15" borderId="0" xfId="0" applyFont="1" applyFill="1"/>
    <xf numFmtId="3" fontId="120" fillId="0" borderId="9" xfId="0" applyNumberFormat="1" applyFont="1" applyBorder="1" applyAlignment="1">
      <alignment horizontal="right"/>
    </xf>
    <xf numFmtId="0" fontId="120" fillId="0" borderId="0" xfId="0" quotePrefix="1" applyFont="1"/>
    <xf numFmtId="0" fontId="77" fillId="0" borderId="10" xfId="0" applyFont="1" applyBorder="1"/>
    <xf numFmtId="0" fontId="77" fillId="0" borderId="11" xfId="0" applyFont="1" applyBorder="1"/>
    <xf numFmtId="0" fontId="77" fillId="0" borderId="5" xfId="0" applyFont="1" applyBorder="1"/>
    <xf numFmtId="0" fontId="77" fillId="16" borderId="0" xfId="0" applyFont="1" applyFill="1"/>
    <xf numFmtId="0" fontId="77" fillId="0" borderId="12" xfId="0" applyFont="1" applyBorder="1"/>
    <xf numFmtId="0" fontId="77" fillId="0" borderId="13" xfId="0" applyFont="1" applyBorder="1"/>
    <xf numFmtId="0" fontId="77" fillId="15" borderId="0" xfId="0" applyFont="1" applyFill="1" applyBorder="1"/>
    <xf numFmtId="0" fontId="77" fillId="0" borderId="0" xfId="0" quotePrefix="1" applyFont="1"/>
    <xf numFmtId="0" fontId="122" fillId="0" borderId="12" xfId="0" applyFont="1" applyBorder="1"/>
    <xf numFmtId="0" fontId="122" fillId="0" borderId="14" xfId="0" applyFont="1" applyBorder="1"/>
    <xf numFmtId="0" fontId="122" fillId="0" borderId="0" xfId="0" applyFont="1"/>
    <xf numFmtId="0" fontId="77" fillId="0" borderId="16" xfId="0" applyFont="1" applyBorder="1"/>
    <xf numFmtId="0" fontId="77" fillId="0" borderId="17" xfId="0" applyFont="1" applyBorder="1" applyAlignment="1">
      <alignment horizontal="right"/>
    </xf>
    <xf numFmtId="0" fontId="77" fillId="0" borderId="18" xfId="0" applyFont="1" applyBorder="1"/>
    <xf numFmtId="0" fontId="77" fillId="0" borderId="0" xfId="0" applyFont="1" applyBorder="1"/>
    <xf numFmtId="0" fontId="77" fillId="0" borderId="0" xfId="0" applyFont="1" applyBorder="1" applyAlignment="1">
      <alignment horizontal="right"/>
    </xf>
    <xf numFmtId="0" fontId="120" fillId="0" borderId="20" xfId="0" applyFont="1" applyBorder="1"/>
    <xf numFmtId="0" fontId="120" fillId="15" borderId="0" xfId="0" applyFont="1" applyFill="1"/>
    <xf numFmtId="0" fontId="120" fillId="0" borderId="0" xfId="0" applyFont="1" applyFill="1" applyBorder="1" applyAlignment="1">
      <alignment horizontal="center"/>
    </xf>
    <xf numFmtId="0" fontId="120" fillId="0" borderId="0" xfId="0" applyNumberFormat="1" applyFont="1" applyBorder="1" applyAlignment="1">
      <alignment horizontal="left"/>
    </xf>
    <xf numFmtId="0" fontId="77" fillId="0" borderId="6" xfId="0" applyFont="1" applyBorder="1"/>
    <xf numFmtId="0" fontId="77" fillId="15" borderId="0" xfId="0" applyFont="1" applyFill="1" applyBorder="1" applyAlignment="1">
      <alignment horizontal="right"/>
    </xf>
    <xf numFmtId="0" fontId="77" fillId="0" borderId="21" xfId="0" applyFont="1" applyBorder="1"/>
    <xf numFmtId="0" fontId="77" fillId="0" borderId="1" xfId="0" applyFont="1" applyBorder="1"/>
    <xf numFmtId="0" fontId="119" fillId="0" borderId="0" xfId="0" applyFont="1" applyAlignment="1">
      <alignment horizontal="right"/>
    </xf>
    <xf numFmtId="0" fontId="119" fillId="0" borderId="0" xfId="0" applyNumberFormat="1" applyFont="1" applyAlignment="1">
      <alignment horizontal="right"/>
    </xf>
    <xf numFmtId="164" fontId="77" fillId="0" borderId="18" xfId="0" applyNumberFormat="1" applyFont="1" applyBorder="1"/>
    <xf numFmtId="176" fontId="77" fillId="0" borderId="0" xfId="0" applyNumberFormat="1" applyFont="1" applyBorder="1"/>
    <xf numFmtId="164" fontId="77" fillId="0" borderId="15" xfId="0" applyNumberFormat="1" applyFont="1" applyBorder="1"/>
    <xf numFmtId="0" fontId="123" fillId="0" borderId="0" xfId="0" applyFont="1"/>
    <xf numFmtId="0" fontId="124" fillId="0" borderId="0" xfId="0" applyFont="1"/>
    <xf numFmtId="0" fontId="124" fillId="0" borderId="0" xfId="0" quotePrefix="1" applyNumberFormat="1" applyFont="1"/>
    <xf numFmtId="164" fontId="77" fillId="0" borderId="5" xfId="0" applyNumberFormat="1" applyFont="1" applyBorder="1" applyAlignment="1">
      <alignment horizontal="right"/>
    </xf>
    <xf numFmtId="164" fontId="77" fillId="0" borderId="7" xfId="0" applyNumberFormat="1" applyFont="1" applyBorder="1" applyAlignment="1">
      <alignment horizontal="right"/>
    </xf>
    <xf numFmtId="164" fontId="77" fillId="0" borderId="18" xfId="0" applyNumberFormat="1" applyFont="1" applyBorder="1" applyAlignment="1">
      <alignment horizontal="right"/>
    </xf>
    <xf numFmtId="0" fontId="77" fillId="0" borderId="5" xfId="0" quotePrefix="1" applyFont="1" applyBorder="1" applyAlignment="1">
      <alignment horizontal="right"/>
    </xf>
    <xf numFmtId="0" fontId="77" fillId="0" borderId="19" xfId="0" quotePrefix="1" applyFont="1" applyBorder="1" applyAlignment="1">
      <alignment horizontal="right"/>
    </xf>
    <xf numFmtId="0" fontId="77" fillId="0" borderId="1" xfId="0" quotePrefix="1" applyFont="1" applyBorder="1" applyAlignment="1">
      <alignment horizontal="right"/>
    </xf>
    <xf numFmtId="0" fontId="77" fillId="16" borderId="0" xfId="0" applyNumberFormat="1" applyFont="1" applyFill="1"/>
    <xf numFmtId="0" fontId="77" fillId="16" borderId="13" xfId="0" applyNumberFormat="1" applyFont="1" applyFill="1" applyBorder="1"/>
    <xf numFmtId="0" fontId="126" fillId="0" borderId="0" xfId="0" applyFont="1"/>
    <xf numFmtId="0" fontId="126" fillId="7" borderId="0" xfId="0" applyFont="1" applyFill="1"/>
    <xf numFmtId="164" fontId="0" fillId="7" borderId="0" xfId="0" applyNumberFormat="1" applyFill="1" applyProtection="1">
      <protection locked="0"/>
    </xf>
    <xf numFmtId="164" fontId="30" fillId="7" borderId="0" xfId="0" applyNumberFormat="1" applyFont="1" applyFill="1" applyBorder="1" applyAlignment="1" applyProtection="1">
      <alignment horizontal="left" vertical="top" wrapText="1"/>
      <protection locked="0"/>
    </xf>
    <xf numFmtId="164" fontId="77" fillId="7" borderId="5" xfId="0" applyNumberFormat="1" applyFont="1" applyFill="1" applyBorder="1" applyProtection="1">
      <protection locked="0"/>
    </xf>
    <xf numFmtId="164" fontId="77" fillId="7" borderId="7" xfId="0" applyNumberFormat="1" applyFont="1" applyFill="1" applyBorder="1" applyProtection="1">
      <protection locked="0"/>
    </xf>
    <xf numFmtId="164" fontId="77" fillId="7" borderId="8" xfId="0" applyNumberFormat="1" applyFont="1" applyFill="1" applyBorder="1" applyProtection="1">
      <protection locked="0"/>
    </xf>
    <xf numFmtId="0" fontId="77" fillId="0" borderId="5" xfId="0" applyFont="1" applyBorder="1" applyProtection="1">
      <protection locked="0"/>
    </xf>
    <xf numFmtId="0" fontId="77" fillId="0" borderId="7" xfId="0" applyFont="1" applyBorder="1" applyProtection="1">
      <protection locked="0"/>
    </xf>
    <xf numFmtId="0" fontId="77" fillId="7" borderId="7" xfId="0" applyFont="1" applyFill="1" applyBorder="1" applyProtection="1">
      <protection locked="0"/>
    </xf>
    <xf numFmtId="0" fontId="77" fillId="0" borderId="15" xfId="0" applyFont="1" applyBorder="1" applyProtection="1">
      <protection locked="0"/>
    </xf>
    <xf numFmtId="0" fontId="77" fillId="0" borderId="18" xfId="0" applyFont="1" applyBorder="1" applyProtection="1">
      <protection locked="0"/>
    </xf>
    <xf numFmtId="0" fontId="77" fillId="0" borderId="5" xfId="0" applyFont="1" applyBorder="1" applyAlignment="1" applyProtection="1">
      <alignment horizontal="right"/>
      <protection locked="0"/>
    </xf>
    <xf numFmtId="0" fontId="77" fillId="7" borderId="7" xfId="0" applyFont="1" applyFill="1" applyBorder="1" applyAlignment="1" applyProtection="1">
      <alignment horizontal="right"/>
      <protection locked="0"/>
    </xf>
    <xf numFmtId="0" fontId="77" fillId="0" borderId="7" xfId="0" applyFont="1" applyBorder="1" applyAlignment="1" applyProtection="1">
      <alignment horizontal="right"/>
      <protection locked="0"/>
    </xf>
    <xf numFmtId="0" fontId="77" fillId="0" borderId="15" xfId="0" applyFont="1" applyBorder="1" applyAlignment="1" applyProtection="1">
      <alignment horizontal="right"/>
      <protection locked="0"/>
    </xf>
    <xf numFmtId="0" fontId="77" fillId="0" borderId="18" xfId="0" applyFont="1" applyBorder="1" applyAlignment="1" applyProtection="1">
      <alignment horizontal="right"/>
      <protection locked="0"/>
    </xf>
    <xf numFmtId="4" fontId="77" fillId="8" borderId="0" xfId="0" quotePrefix="1" applyNumberFormat="1" applyFont="1" applyFill="1" applyProtection="1">
      <protection locked="0"/>
    </xf>
    <xf numFmtId="4" fontId="77" fillId="8" borderId="12" xfId="0" quotePrefix="1" applyNumberFormat="1" applyFont="1" applyFill="1" applyBorder="1" applyProtection="1">
      <protection locked="0"/>
    </xf>
    <xf numFmtId="164" fontId="77" fillId="8" borderId="0" xfId="0" quotePrefix="1" applyNumberFormat="1" applyFont="1" applyFill="1" applyProtection="1">
      <protection locked="0"/>
    </xf>
    <xf numFmtId="164" fontId="77" fillId="8" borderId="12" xfId="0" quotePrefix="1" applyNumberFormat="1" applyFont="1" applyFill="1" applyBorder="1" applyProtection="1">
      <protection locked="0"/>
    </xf>
    <xf numFmtId="0" fontId="125" fillId="16" borderId="0" xfId="0" applyFont="1" applyFill="1" applyAlignment="1" applyProtection="1">
      <alignment horizontal="center"/>
      <protection locked="0"/>
    </xf>
    <xf numFmtId="0" fontId="77" fillId="7" borderId="22" xfId="0" applyFont="1" applyFill="1" applyBorder="1" applyProtection="1">
      <protection locked="0"/>
    </xf>
    <xf numFmtId="164" fontId="77" fillId="0" borderId="5" xfId="0" applyNumberFormat="1" applyFont="1" applyBorder="1" applyProtection="1">
      <protection locked="0"/>
    </xf>
    <xf numFmtId="164" fontId="77" fillId="0" borderId="7" xfId="0" applyNumberFormat="1" applyFont="1" applyBorder="1" applyProtection="1">
      <protection locked="0"/>
    </xf>
    <xf numFmtId="164" fontId="77" fillId="0" borderId="18" xfId="0" applyNumberFormat="1" applyFont="1" applyBorder="1" applyProtection="1">
      <protection locked="0"/>
    </xf>
    <xf numFmtId="0" fontId="115" fillId="0" borderId="0" xfId="0" applyFont="1"/>
    <xf numFmtId="0" fontId="69" fillId="0" borderId="0" xfId="0" applyFont="1" applyAlignment="1">
      <alignment vertical="top" wrapText="1"/>
    </xf>
    <xf numFmtId="0" fontId="0" fillId="0" borderId="0" xfId="0" applyAlignment="1">
      <alignment horizontal="center"/>
    </xf>
    <xf numFmtId="0" fontId="64" fillId="0" borderId="0" xfId="0" applyFont="1" applyAlignment="1">
      <alignment horizontal="left"/>
    </xf>
    <xf numFmtId="0" fontId="78" fillId="0" borderId="0" xfId="0" applyFont="1" applyAlignment="1">
      <alignment vertical="top" wrapText="1"/>
    </xf>
    <xf numFmtId="0" fontId="115" fillId="14" borderId="0" xfId="0" applyFont="1" applyFill="1" applyAlignment="1">
      <alignment horizontal="left" vertical="top" wrapText="1"/>
    </xf>
    <xf numFmtId="0" fontId="115" fillId="0" borderId="0" xfId="0" applyFont="1" applyAlignment="1">
      <alignment horizontal="left"/>
    </xf>
    <xf numFmtId="0" fontId="0" fillId="0" borderId="0" xfId="0" applyAlignment="1">
      <alignment horizontal="left" vertical="top" wrapText="1"/>
    </xf>
    <xf numFmtId="0" fontId="34" fillId="0" borderId="0" xfId="0" applyFont="1" applyAlignment="1" applyProtection="1">
      <alignment horizontal="left" vertical="top"/>
      <protection locked="0"/>
    </xf>
    <xf numFmtId="0" fontId="34" fillId="3" borderId="0" xfId="0" applyFont="1" applyFill="1" applyAlignment="1" applyProtection="1">
      <alignment horizontal="left" vertical="top" wrapText="1"/>
      <protection locked="0"/>
    </xf>
    <xf numFmtId="0" fontId="34" fillId="3" borderId="0" xfId="0" applyFont="1" applyFill="1" applyAlignment="1">
      <alignment horizontal="left" vertical="top" wrapText="1"/>
    </xf>
    <xf numFmtId="0" fontId="41" fillId="3" borderId="0" xfId="0" applyFont="1" applyFill="1" applyAlignment="1" applyProtection="1">
      <alignment horizontal="center"/>
    </xf>
    <xf numFmtId="0" fontId="41" fillId="0" borderId="0" xfId="0" applyFont="1" applyFill="1" applyAlignment="1" applyProtection="1">
      <alignment horizontal="center"/>
      <protection locked="0"/>
    </xf>
    <xf numFmtId="49" fontId="34" fillId="0" borderId="0" xfId="0" applyNumberFormat="1" applyFont="1" applyAlignment="1" applyProtection="1">
      <alignment horizontal="left" vertical="top" wrapText="1"/>
      <protection locked="0"/>
    </xf>
    <xf numFmtId="0" fontId="34" fillId="0" borderId="0" xfId="0" applyFont="1" applyAlignment="1">
      <alignment horizontal="left" vertical="top"/>
    </xf>
    <xf numFmtId="0" fontId="34" fillId="0" borderId="0" xfId="0" applyFont="1" applyFill="1" applyAlignment="1" applyProtection="1">
      <alignment horizontal="left" vertical="top"/>
      <protection locked="0"/>
    </xf>
    <xf numFmtId="0" fontId="10" fillId="0" borderId="0" xfId="0" applyFont="1" applyAlignment="1" applyProtection="1">
      <alignment horizontal="left" vertical="top" wrapText="1"/>
      <protection locked="0"/>
    </xf>
    <xf numFmtId="0" fontId="10" fillId="0" borderId="0" xfId="0" applyFont="1" applyAlignment="1" applyProtection="1">
      <alignment horizontal="left" vertical="top"/>
      <protection locked="0"/>
    </xf>
    <xf numFmtId="0" fontId="10" fillId="0" borderId="0" xfId="0" applyFont="1" applyAlignment="1">
      <alignment horizontal="center" vertical="top"/>
    </xf>
    <xf numFmtId="49" fontId="34" fillId="0" borderId="0" xfId="0" applyNumberFormat="1" applyFont="1" applyAlignment="1">
      <alignment horizontal="left" vertical="top" wrapText="1"/>
    </xf>
    <xf numFmtId="0" fontId="34" fillId="0" borderId="0" xfId="0" applyFont="1" applyFill="1" applyBorder="1" applyAlignment="1" applyProtection="1">
      <alignment horizontal="center" vertical="top"/>
      <protection locked="0"/>
    </xf>
    <xf numFmtId="0" fontId="34" fillId="0" borderId="0" xfId="0" applyFont="1" applyFill="1" applyAlignment="1" applyProtection="1">
      <alignment horizontal="left" vertical="top" wrapText="1"/>
      <protection locked="0"/>
    </xf>
    <xf numFmtId="0" fontId="41" fillId="3" borderId="0" xfId="0" applyFont="1" applyFill="1" applyAlignment="1" applyProtection="1">
      <alignment horizontal="center"/>
      <protection locked="0"/>
    </xf>
    <xf numFmtId="0" fontId="34" fillId="3" borderId="0" xfId="0" applyFont="1" applyFill="1" applyBorder="1" applyAlignment="1" applyProtection="1">
      <alignment horizontal="center" vertical="top"/>
      <protection locked="0"/>
    </xf>
    <xf numFmtId="0" fontId="34" fillId="3" borderId="0" xfId="0" applyFont="1" applyFill="1" applyAlignment="1" applyProtection="1">
      <alignment horizontal="left" vertical="top"/>
      <protection locked="0"/>
    </xf>
    <xf numFmtId="0" fontId="34" fillId="3" borderId="3" xfId="0" applyFont="1" applyFill="1" applyBorder="1" applyAlignment="1" applyProtection="1">
      <alignment horizontal="center" vertical="top"/>
    </xf>
    <xf numFmtId="0" fontId="34" fillId="3" borderId="4" xfId="0" applyFont="1" applyFill="1" applyBorder="1" applyAlignment="1" applyProtection="1">
      <alignment horizontal="center" vertical="top"/>
    </xf>
    <xf numFmtId="0" fontId="34" fillId="0" borderId="0" xfId="0" applyFont="1" applyAlignment="1">
      <alignment horizontal="left" vertical="top" wrapText="1"/>
    </xf>
    <xf numFmtId="165" fontId="28" fillId="2" borderId="0" xfId="0" applyNumberFormat="1" applyFont="1" applyFill="1" applyBorder="1" applyAlignment="1" applyProtection="1">
      <alignment horizontal="center" vertical="center"/>
      <protection locked="0"/>
    </xf>
    <xf numFmtId="165" fontId="28" fillId="2" borderId="0" xfId="0" applyNumberFormat="1" applyFont="1" applyFill="1" applyBorder="1" applyAlignment="1" applyProtection="1">
      <alignment horizontal="center" vertical="center"/>
    </xf>
    <xf numFmtId="0" fontId="34" fillId="0" borderId="0" xfId="0" applyFont="1" applyAlignment="1" applyProtection="1">
      <alignment horizontal="left" vertical="top" wrapText="1"/>
      <protection locked="0"/>
    </xf>
    <xf numFmtId="0" fontId="39" fillId="0" borderId="0" xfId="1" applyFont="1" applyFill="1" applyAlignment="1" applyProtection="1">
      <alignment horizontal="center"/>
    </xf>
    <xf numFmtId="0" fontId="33" fillId="0" borderId="0" xfId="1" applyFont="1" applyFill="1" applyAlignment="1" applyProtection="1">
      <alignment horizontal="left" vertical="center"/>
      <protection locked="0"/>
    </xf>
    <xf numFmtId="0" fontId="34" fillId="0" borderId="0" xfId="0" applyFont="1" applyAlignment="1">
      <alignment horizontal="left"/>
    </xf>
    <xf numFmtId="0" fontId="34" fillId="0" borderId="0" xfId="0" applyFont="1" applyAlignment="1" applyProtection="1">
      <alignment horizontal="left"/>
      <protection locked="0"/>
    </xf>
    <xf numFmtId="49" fontId="34" fillId="0" borderId="0" xfId="0" applyNumberFormat="1" applyFont="1" applyAlignment="1" applyProtection="1">
      <alignment horizontal="left" vertical="center" wrapText="1"/>
      <protection locked="0"/>
    </xf>
    <xf numFmtId="0" fontId="34" fillId="0" borderId="0" xfId="0" applyFont="1" applyAlignment="1" applyProtection="1">
      <alignment horizontal="left"/>
    </xf>
    <xf numFmtId="0" fontId="36" fillId="0" borderId="0" xfId="1" applyFont="1" applyAlignment="1" applyProtection="1">
      <alignment horizontal="center"/>
      <protection locked="0"/>
    </xf>
    <xf numFmtId="0" fontId="34" fillId="0" borderId="0" xfId="0" applyFont="1" applyAlignment="1" applyProtection="1">
      <alignment horizontal="center"/>
      <protection locked="0"/>
    </xf>
    <xf numFmtId="0" fontId="34" fillId="0" borderId="0" xfId="0" applyFont="1" applyAlignment="1" applyProtection="1">
      <alignment horizontal="center"/>
    </xf>
    <xf numFmtId="0" fontId="35" fillId="0" borderId="0" xfId="0" applyFont="1" applyAlignment="1">
      <alignment horizontal="center"/>
    </xf>
    <xf numFmtId="0" fontId="41" fillId="3" borderId="0" xfId="0" applyFont="1" applyFill="1" applyAlignment="1">
      <alignment horizontal="center"/>
    </xf>
    <xf numFmtId="49" fontId="34" fillId="0" borderId="0" xfId="0" applyNumberFormat="1" applyFont="1" applyAlignment="1" applyProtection="1">
      <alignment horizontal="left" vertical="top"/>
      <protection locked="0"/>
    </xf>
    <xf numFmtId="0" fontId="41" fillId="0" borderId="0" xfId="0" applyFont="1" applyFill="1" applyAlignment="1">
      <alignment horizontal="center"/>
    </xf>
    <xf numFmtId="0" fontId="42" fillId="0" borderId="0" xfId="0" applyFont="1" applyAlignment="1">
      <alignment horizontal="left" vertical="top" wrapText="1"/>
    </xf>
    <xf numFmtId="0" fontId="37" fillId="0" borderId="0" xfId="0" applyFont="1" applyAlignment="1" applyProtection="1">
      <alignment horizontal="left" vertical="center"/>
      <protection locked="0"/>
    </xf>
    <xf numFmtId="0" fontId="37" fillId="0" borderId="0" xfId="0" applyFont="1" applyFill="1" applyAlignment="1" applyProtection="1">
      <alignment horizontal="left" vertical="center"/>
      <protection locked="0"/>
    </xf>
    <xf numFmtId="0" fontId="77" fillId="0" borderId="0" xfId="0" applyFont="1" applyAlignment="1">
      <alignment horizontal="center"/>
    </xf>
    <xf numFmtId="0" fontId="69" fillId="16" borderId="0" xfId="0" applyFont="1" applyFill="1" applyAlignment="1">
      <alignment horizontal="left" vertical="top" wrapText="1"/>
    </xf>
    <xf numFmtId="0" fontId="69" fillId="8" borderId="0" xfId="0" applyFont="1" applyFill="1" applyAlignment="1">
      <alignment horizontal="left" vertical="top" wrapText="1"/>
    </xf>
    <xf numFmtId="0" fontId="69" fillId="7" borderId="0" xfId="0" applyFont="1" applyFill="1" applyAlignment="1">
      <alignment horizontal="left" vertical="top" wrapText="1"/>
    </xf>
    <xf numFmtId="0" fontId="63" fillId="0" borderId="0" xfId="0" applyFont="1" applyAlignment="1">
      <alignment horizontal="center"/>
    </xf>
    <xf numFmtId="0" fontId="102" fillId="0" borderId="0" xfId="0" applyFont="1" applyAlignment="1">
      <alignment horizontal="left" vertical="top" wrapText="1"/>
    </xf>
    <xf numFmtId="0" fontId="102" fillId="0" borderId="0" xfId="0" applyFont="1" applyAlignment="1">
      <alignment horizontal="left" vertical="top"/>
    </xf>
    <xf numFmtId="0" fontId="52" fillId="0" borderId="0" xfId="0" applyFont="1" applyFill="1" applyAlignment="1" applyProtection="1">
      <alignment horizontal="left" vertical="top" wrapText="1"/>
      <protection locked="0"/>
    </xf>
    <xf numFmtId="0" fontId="70" fillId="0" borderId="0" xfId="0" applyFont="1" applyAlignment="1">
      <alignment horizontal="center" vertical="center"/>
    </xf>
    <xf numFmtId="0" fontId="21" fillId="0" borderId="0" xfId="0" applyFont="1" applyAlignment="1">
      <alignment horizontal="left"/>
    </xf>
    <xf numFmtId="0" fontId="52" fillId="0" borderId="0" xfId="0" applyFont="1" applyFill="1" applyAlignment="1">
      <alignment horizontal="left" vertical="top" wrapText="1"/>
    </xf>
    <xf numFmtId="0" fontId="0" fillId="0" borderId="0" xfId="0" applyFill="1" applyAlignment="1" applyProtection="1">
      <alignment horizontal="left" wrapText="1"/>
      <protection locked="0"/>
    </xf>
    <xf numFmtId="0" fontId="98" fillId="0" borderId="0" xfId="0" applyFont="1" applyAlignment="1">
      <alignment horizontal="center"/>
    </xf>
    <xf numFmtId="0" fontId="70" fillId="0" borderId="0" xfId="0" applyFont="1" applyAlignment="1">
      <alignment horizontal="center"/>
    </xf>
    <xf numFmtId="0" fontId="13" fillId="0" borderId="0" xfId="0" applyFont="1" applyAlignment="1">
      <alignment horizontal="center"/>
    </xf>
    <xf numFmtId="0" fontId="97" fillId="0" borderId="0" xfId="0" applyFont="1" applyAlignment="1">
      <alignment horizontal="center"/>
    </xf>
    <xf numFmtId="1" fontId="3" fillId="0" borderId="0" xfId="0" applyNumberFormat="1" applyFont="1" applyAlignment="1">
      <alignment horizontal="center"/>
    </xf>
    <xf numFmtId="0" fontId="41" fillId="0" borderId="0" xfId="0" applyFont="1" applyAlignment="1">
      <alignment horizontal="left"/>
    </xf>
    <xf numFmtId="0" fontId="105" fillId="0" borderId="0" xfId="0" applyFont="1" applyAlignment="1">
      <alignment horizontal="left" vertical="top" wrapText="1"/>
    </xf>
    <xf numFmtId="0" fontId="105" fillId="0" borderId="0" xfId="0" applyFont="1" applyAlignment="1">
      <alignment horizontal="left" vertical="top"/>
    </xf>
    <xf numFmtId="0" fontId="99" fillId="0" borderId="0" xfId="0" applyFont="1" applyAlignment="1">
      <alignment horizontal="center"/>
    </xf>
    <xf numFmtId="0" fontId="23" fillId="0" borderId="0" xfId="0" applyFont="1" applyFill="1" applyAlignment="1">
      <alignment horizontal="center"/>
    </xf>
    <xf numFmtId="0" fontId="10" fillId="0" borderId="0" xfId="0" applyFont="1" applyAlignment="1">
      <alignment horizontal="center"/>
    </xf>
    <xf numFmtId="0" fontId="96" fillId="0" borderId="0" xfId="0" applyFont="1" applyAlignment="1">
      <alignment horizontal="left"/>
    </xf>
    <xf numFmtId="0" fontId="103" fillId="0" borderId="0" xfId="0" applyFont="1" applyAlignment="1">
      <alignment horizontal="left" vertical="top" wrapText="1"/>
    </xf>
    <xf numFmtId="0" fontId="10" fillId="0" borderId="0" xfId="0" applyFont="1" applyAlignment="1">
      <alignment horizontal="left"/>
    </xf>
    <xf numFmtId="0" fontId="100" fillId="0" borderId="0" xfId="0" applyFont="1" applyAlignment="1">
      <alignment horizontal="center"/>
    </xf>
    <xf numFmtId="0" fontId="1" fillId="0" borderId="0" xfId="0" applyFont="1" applyFill="1" applyAlignment="1" applyProtection="1">
      <alignment horizontal="left"/>
    </xf>
    <xf numFmtId="0" fontId="27" fillId="0" borderId="0" xfId="2" applyFont="1" applyBorder="1" applyAlignment="1">
      <alignment horizontal="center"/>
    </xf>
    <xf numFmtId="0" fontId="26" fillId="0" borderId="0" xfId="0" applyFont="1" applyAlignment="1">
      <alignment horizontal="center"/>
    </xf>
    <xf numFmtId="0" fontId="108" fillId="0" borderId="0" xfId="0" applyFont="1" applyAlignment="1">
      <alignment horizontal="left" vertical="top" wrapText="1"/>
    </xf>
    <xf numFmtId="0" fontId="61" fillId="11" borderId="0" xfId="0" applyFont="1" applyFill="1" applyAlignment="1">
      <alignment horizontal="center"/>
    </xf>
    <xf numFmtId="0" fontId="13" fillId="0" borderId="0" xfId="0" applyFont="1" applyFill="1" applyAlignment="1" applyProtection="1">
      <alignment horizontal="center"/>
    </xf>
    <xf numFmtId="0" fontId="13" fillId="0" borderId="0" xfId="0" applyFont="1" applyFill="1" applyAlignment="1">
      <alignment horizontal="center"/>
    </xf>
    <xf numFmtId="0" fontId="64" fillId="0" borderId="0" xfId="0" applyFont="1" applyFill="1" applyAlignment="1">
      <alignment horizontal="left"/>
    </xf>
    <xf numFmtId="0" fontId="110" fillId="0" borderId="0" xfId="0" applyFont="1" applyAlignment="1">
      <alignment horizontal="center"/>
    </xf>
    <xf numFmtId="0" fontId="104" fillId="0" borderId="0" xfId="0" applyFont="1" applyAlignment="1">
      <alignment horizontal="left" vertical="top" wrapText="1"/>
    </xf>
  </cellXfs>
  <cellStyles count="4">
    <cellStyle name="Hyperlink" xfId="1" builtinId="8"/>
    <cellStyle name="Normal" xfId="0" builtinId="0"/>
    <cellStyle name="Normal 2" xfId="3"/>
    <cellStyle name="Normal_ELECTRICAL WORKSHEET" xfId="2"/>
  </cellStyles>
  <dxfs count="1">
    <dxf>
      <font>
        <b/>
        <i val="0"/>
        <color rgb="FFFF0000"/>
      </font>
      <fill>
        <patternFill>
          <bgColor rgb="FFFFFF00"/>
        </patternFill>
      </fill>
    </dxf>
  </dxfs>
  <tableStyles count="0" defaultTableStyle="TableStyleMedium2" defaultPivotStyle="PivotStyleLight16"/>
  <colors>
    <mruColors>
      <color rgb="FFFFE7A3"/>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tmp"/><Relationship Id="rId1" Type="http://schemas.openxmlformats.org/officeDocument/2006/relationships/image" Target="../media/image2.jpg"/><Relationship Id="rId6" Type="http://schemas.openxmlformats.org/officeDocument/2006/relationships/image" Target="../media/image7.tmp"/><Relationship Id="rId5" Type="http://schemas.openxmlformats.org/officeDocument/2006/relationships/image" Target="../media/image6.tmp"/><Relationship Id="rId4" Type="http://schemas.openxmlformats.org/officeDocument/2006/relationships/image" Target="../media/image5.tmp"/></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1</xdr:row>
      <xdr:rowOff>15875</xdr:rowOff>
    </xdr:from>
    <xdr:to>
      <xdr:col>5</xdr:col>
      <xdr:colOff>2298700</xdr:colOff>
      <xdr:row>1</xdr:row>
      <xdr:rowOff>977542</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4143375" y="206375"/>
          <a:ext cx="7092950" cy="961667"/>
        </a:xfrm>
        <a:prstGeom prst="rect">
          <a:avLst/>
        </a:prstGeom>
      </xdr:spPr>
    </xdr:pic>
    <xdr:clientData/>
  </xdr:twoCellAnchor>
  <xdr:twoCellAnchor editAs="oneCell">
    <xdr:from>
      <xdr:col>2</xdr:col>
      <xdr:colOff>114300</xdr:colOff>
      <xdr:row>7</xdr:row>
      <xdr:rowOff>1155700</xdr:rowOff>
    </xdr:from>
    <xdr:to>
      <xdr:col>3</xdr:col>
      <xdr:colOff>1536700</xdr:colOff>
      <xdr:row>20</xdr:row>
      <xdr:rowOff>952500</xdr:rowOff>
    </xdr:to>
    <xdr:pic>
      <xdr:nvPicPr>
        <xdr:cNvPr id="7" name="Content Placeholder 3" descr="First Choice Estimating Job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3446" b="41655"/>
        <a:stretch/>
      </xdr:blipFill>
      <xdr:spPr bwMode="auto">
        <a:xfrm>
          <a:off x="1574800" y="5194300"/>
          <a:ext cx="3911600" cy="3238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1854200</xdr:colOff>
      <xdr:row>7</xdr:row>
      <xdr:rowOff>1130300</xdr:rowOff>
    </xdr:from>
    <xdr:to>
      <xdr:col>5</xdr:col>
      <xdr:colOff>1104900</xdr:colOff>
      <xdr:row>20</xdr:row>
      <xdr:rowOff>850900</xdr:rowOff>
    </xdr:to>
    <xdr:pic>
      <xdr:nvPicPr>
        <xdr:cNvPr id="8" name="Content Placeholder 6" descr="BID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1" t="595" r="70032" b="57432"/>
        <a:stretch/>
      </xdr:blipFill>
      <xdr:spPr bwMode="auto">
        <a:xfrm>
          <a:off x="5803900" y="5168900"/>
          <a:ext cx="4229100" cy="31623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1409700</xdr:colOff>
      <xdr:row>7</xdr:row>
      <xdr:rowOff>1143000</xdr:rowOff>
    </xdr:from>
    <xdr:to>
      <xdr:col>7</xdr:col>
      <xdr:colOff>609600</xdr:colOff>
      <xdr:row>20</xdr:row>
      <xdr:rowOff>876300</xdr:rowOff>
    </xdr:to>
    <xdr:pic>
      <xdr:nvPicPr>
        <xdr:cNvPr id="9" name="Content Placeholder 9" descr="DRAWING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68109" b="56241"/>
        <a:stretch/>
      </xdr:blipFill>
      <xdr:spPr bwMode="auto">
        <a:xfrm>
          <a:off x="10337800" y="5181600"/>
          <a:ext cx="4178300" cy="3175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666750</xdr:colOff>
      <xdr:row>23</xdr:row>
      <xdr:rowOff>809625</xdr:rowOff>
    </xdr:from>
    <xdr:to>
      <xdr:col>4</xdr:col>
      <xdr:colOff>763588</xdr:colOff>
      <xdr:row>37</xdr:row>
      <xdr:rowOff>43950</xdr:rowOff>
    </xdr:to>
    <xdr:pic>
      <xdr:nvPicPr>
        <xdr:cNvPr id="6" name="Content Placeholder 3" descr="AAA CUSTOM HOMES, LLC PROJECT MANAGEMENT"/>
        <xdr:cNvPicPr>
          <a:picLocks noGrp="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56891" b="56539"/>
        <a:stretch/>
      </xdr:blipFill>
      <xdr:spPr bwMode="auto">
        <a:xfrm>
          <a:off x="2127250" y="10064750"/>
          <a:ext cx="5081588" cy="27585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1127125</xdr:colOff>
      <xdr:row>23</xdr:row>
      <xdr:rowOff>809624</xdr:rowOff>
    </xdr:from>
    <xdr:to>
      <xdr:col>6</xdr:col>
      <xdr:colOff>1730375</xdr:colOff>
      <xdr:row>37</xdr:row>
      <xdr:rowOff>69849</xdr:rowOff>
    </xdr:to>
    <xdr:pic>
      <xdr:nvPicPr>
        <xdr:cNvPr id="10" name="Picture 9" descr="2016001 THE SMITH RESIDENCE PROJECT MANGEMENT"/>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42788" b="44930"/>
        <a:stretch/>
      </xdr:blipFill>
      <xdr:spPr bwMode="auto">
        <a:xfrm>
          <a:off x="7572375" y="10064749"/>
          <a:ext cx="5588000" cy="2784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152400</xdr:colOff>
      <xdr:row>0</xdr:row>
      <xdr:rowOff>304800</xdr:rowOff>
    </xdr:from>
    <xdr:to>
      <xdr:col>7</xdr:col>
      <xdr:colOff>838200</xdr:colOff>
      <xdr:row>5</xdr:row>
      <xdr:rowOff>298176</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4381500" y="304800"/>
          <a:ext cx="13449300" cy="1612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295274</xdr:colOff>
      <xdr:row>1</xdr:row>
      <xdr:rowOff>9525</xdr:rowOff>
    </xdr:from>
    <xdr:to>
      <xdr:col>7</xdr:col>
      <xdr:colOff>690947</xdr:colOff>
      <xdr:row>4</xdr:row>
      <xdr:rowOff>209550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2124074" y="200025"/>
          <a:ext cx="6434523" cy="771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47624</xdr:colOff>
      <xdr:row>3</xdr:row>
      <xdr:rowOff>15875</xdr:rowOff>
    </xdr:from>
    <xdr:to>
      <xdr:col>7</xdr:col>
      <xdr:colOff>111124</xdr:colOff>
      <xdr:row>6</xdr:row>
      <xdr:rowOff>269170</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5953124" y="15875"/>
          <a:ext cx="7159625" cy="8724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2</xdr:row>
      <xdr:rowOff>19049</xdr:rowOff>
    </xdr:from>
    <xdr:to>
      <xdr:col>7</xdr:col>
      <xdr:colOff>1428750</xdr:colOff>
      <xdr:row>8</xdr:row>
      <xdr:rowOff>166606</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3733800" y="400049"/>
          <a:ext cx="10763250" cy="12905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330200</xdr:colOff>
      <xdr:row>0</xdr:row>
      <xdr:rowOff>190500</xdr:rowOff>
    </xdr:from>
    <xdr:to>
      <xdr:col>6</xdr:col>
      <xdr:colOff>838200</xdr:colOff>
      <xdr:row>4</xdr:row>
      <xdr:rowOff>326849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104900" y="190500"/>
          <a:ext cx="8445500" cy="9491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266700</xdr:colOff>
      <xdr:row>0</xdr:row>
      <xdr:rowOff>219075</xdr:rowOff>
    </xdr:from>
    <xdr:to>
      <xdr:col>7</xdr:col>
      <xdr:colOff>539503</xdr:colOff>
      <xdr:row>4</xdr:row>
      <xdr:rowOff>219075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057275" y="219075"/>
          <a:ext cx="7626103"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1562100</xdr:colOff>
      <xdr:row>1</xdr:row>
      <xdr:rowOff>19049</xdr:rowOff>
    </xdr:from>
    <xdr:to>
      <xdr:col>6</xdr:col>
      <xdr:colOff>1352550</xdr:colOff>
      <xdr:row>5</xdr:row>
      <xdr:rowOff>286204</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3200400" y="285749"/>
          <a:ext cx="11125200" cy="13339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2276475</xdr:colOff>
      <xdr:row>3</xdr:row>
      <xdr:rowOff>209550</xdr:rowOff>
    </xdr:from>
    <xdr:to>
      <xdr:col>7</xdr:col>
      <xdr:colOff>95250</xdr:colOff>
      <xdr:row>6</xdr:row>
      <xdr:rowOff>231843</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3495675" y="209550"/>
          <a:ext cx="5905500" cy="7080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161925</xdr:colOff>
      <xdr:row>1</xdr:row>
      <xdr:rowOff>19050</xdr:rowOff>
    </xdr:from>
    <xdr:to>
      <xdr:col>4</xdr:col>
      <xdr:colOff>681423</xdr:colOff>
      <xdr:row>4</xdr:row>
      <xdr:rowOff>190500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771525" y="219075"/>
          <a:ext cx="6434523" cy="771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76200</xdr:colOff>
      <xdr:row>1</xdr:row>
      <xdr:rowOff>152400</xdr:rowOff>
    </xdr:from>
    <xdr:to>
      <xdr:col>6</xdr:col>
      <xdr:colOff>736600</xdr:colOff>
      <xdr:row>5</xdr:row>
      <xdr:rowOff>183221</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850900" y="355600"/>
          <a:ext cx="7035800" cy="843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1472046</xdr:colOff>
      <xdr:row>0</xdr:row>
      <xdr:rowOff>960292</xdr:rowOff>
    </xdr:from>
    <xdr:to>
      <xdr:col>6</xdr:col>
      <xdr:colOff>794719</xdr:colOff>
      <xdr:row>2</xdr:row>
      <xdr:rowOff>15546</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3859646" y="960292"/>
          <a:ext cx="11260673" cy="1382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6</xdr:col>
      <xdr:colOff>533400</xdr:colOff>
      <xdr:row>2</xdr:row>
      <xdr:rowOff>785879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219200" y="381000"/>
          <a:ext cx="5772150" cy="785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1435100</xdr:colOff>
      <xdr:row>5</xdr:row>
      <xdr:rowOff>152400</xdr:rowOff>
    </xdr:from>
    <xdr:to>
      <xdr:col>8</xdr:col>
      <xdr:colOff>1282700</xdr:colOff>
      <xdr:row>6</xdr:row>
      <xdr:rowOff>914042</xdr:rowOff>
    </xdr:to>
    <xdr:pic>
      <xdr:nvPicPr>
        <xdr:cNvPr id="7" name="Pictur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3505200" y="1168400"/>
          <a:ext cx="7086600" cy="9648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38100</xdr:colOff>
      <xdr:row>0</xdr:row>
      <xdr:rowOff>50800</xdr:rowOff>
    </xdr:from>
    <xdr:to>
      <xdr:col>4</xdr:col>
      <xdr:colOff>2282172</xdr:colOff>
      <xdr:row>1</xdr:row>
      <xdr:rowOff>510672</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4267200" y="50800"/>
          <a:ext cx="5311775" cy="648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1261806</xdr:colOff>
      <xdr:row>2</xdr:row>
      <xdr:rowOff>138999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828800" y="190500"/>
          <a:ext cx="5309931" cy="653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1600200</xdr:colOff>
      <xdr:row>0</xdr:row>
      <xdr:rowOff>180975</xdr:rowOff>
    </xdr:from>
    <xdr:to>
      <xdr:col>8</xdr:col>
      <xdr:colOff>228600</xdr:colOff>
      <xdr:row>4</xdr:row>
      <xdr:rowOff>181134</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2819400" y="180975"/>
          <a:ext cx="6276975" cy="7526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0</xdr:rowOff>
    </xdr:from>
    <xdr:to>
      <xdr:col>7</xdr:col>
      <xdr:colOff>685800</xdr:colOff>
      <xdr:row>4</xdr:row>
      <xdr:rowOff>165145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257300" y="190500"/>
          <a:ext cx="6143625" cy="7366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1409700</xdr:colOff>
      <xdr:row>0</xdr:row>
      <xdr:rowOff>190500</xdr:rowOff>
    </xdr:from>
    <xdr:to>
      <xdr:col>8</xdr:col>
      <xdr:colOff>469900</xdr:colOff>
      <xdr:row>4</xdr:row>
      <xdr:rowOff>226802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03" t="5090" r="6710" b="84291"/>
        <a:stretch/>
      </xdr:blipFill>
      <xdr:spPr>
        <a:xfrm>
          <a:off x="1854200" y="190500"/>
          <a:ext cx="8140700" cy="9761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5"/>
  <sheetViews>
    <sheetView showGridLines="0" tabSelected="1" zoomScale="75" zoomScaleNormal="75" zoomScaleSheetLayoutView="75" workbookViewId="0">
      <pane ySplit="3" topLeftCell="A4" activePane="bottomLeft" state="frozen"/>
      <selection activeCell="C1" sqref="C1"/>
      <selection pane="bottomLeft" activeCell="C7" sqref="C7:G7"/>
    </sheetView>
  </sheetViews>
  <sheetFormatPr defaultRowHeight="15" x14ac:dyDescent="0.25"/>
  <cols>
    <col min="1" max="1" width="21.85546875" customWidth="1"/>
    <col min="2" max="2" width="21.85546875" hidden="1" customWidth="1"/>
    <col min="3" max="7" width="37.28515625" customWidth="1"/>
    <col min="8" max="9" width="21.85546875" customWidth="1"/>
  </cols>
  <sheetData>
    <row r="2" spans="3:8" ht="80.25" customHeight="1" x14ac:dyDescent="0.25">
      <c r="C2" s="673"/>
      <c r="D2" s="673"/>
      <c r="E2" s="673"/>
      <c r="F2" s="673"/>
      <c r="G2" s="673"/>
    </row>
    <row r="3" spans="3:8" x14ac:dyDescent="0.25">
      <c r="D3" s="674" t="s">
        <v>1736</v>
      </c>
      <c r="E3" s="674"/>
      <c r="F3" s="674"/>
      <c r="G3" s="674"/>
      <c r="H3" s="674"/>
    </row>
    <row r="4" spans="3:8" ht="24.75" customHeight="1" x14ac:dyDescent="0.25">
      <c r="C4" s="674"/>
      <c r="D4" s="674"/>
      <c r="E4" s="674"/>
      <c r="F4" s="674"/>
      <c r="G4" s="674"/>
    </row>
    <row r="7" spans="3:8" s="226" customFormat="1" ht="186.75" customHeight="1" x14ac:dyDescent="0.25">
      <c r="C7" s="672" t="s">
        <v>1767</v>
      </c>
      <c r="D7" s="672"/>
      <c r="E7" s="672"/>
      <c r="F7" s="672"/>
      <c r="G7" s="672"/>
    </row>
    <row r="8" spans="3:8" ht="102.75" customHeight="1" x14ac:dyDescent="0.25">
      <c r="C8" s="672" t="s">
        <v>1713</v>
      </c>
      <c r="D8" s="672"/>
      <c r="E8" s="672"/>
      <c r="F8" s="672"/>
      <c r="G8" s="672"/>
    </row>
    <row r="9" spans="3:8" ht="13.5" customHeight="1" x14ac:dyDescent="0.25">
      <c r="C9" s="341"/>
      <c r="D9" s="341"/>
      <c r="E9" s="341"/>
      <c r="F9" s="341"/>
      <c r="G9" s="341"/>
    </row>
    <row r="10" spans="3:8" ht="13.5" customHeight="1" x14ac:dyDescent="0.25">
      <c r="C10" s="341"/>
      <c r="D10" s="341"/>
      <c r="E10" s="341"/>
      <c r="F10" s="341"/>
      <c r="G10" s="341"/>
    </row>
    <row r="11" spans="3:8" ht="13.5" customHeight="1" x14ac:dyDescent="0.25">
      <c r="C11" s="341"/>
      <c r="D11" s="341"/>
      <c r="E11" s="341"/>
      <c r="F11" s="341"/>
      <c r="G11" s="341"/>
    </row>
    <row r="12" spans="3:8" ht="13.5" customHeight="1" x14ac:dyDescent="0.25">
      <c r="C12" s="341"/>
      <c r="D12" s="341"/>
      <c r="E12" s="341"/>
      <c r="F12" s="341"/>
      <c r="G12" s="341"/>
    </row>
    <row r="13" spans="3:8" ht="13.5" customHeight="1" x14ac:dyDescent="0.25">
      <c r="C13" s="341"/>
      <c r="D13" s="341"/>
      <c r="E13" s="341"/>
      <c r="F13" s="341"/>
      <c r="G13" s="341"/>
    </row>
    <row r="14" spans="3:8" ht="13.5" customHeight="1" x14ac:dyDescent="0.25">
      <c r="C14" s="341"/>
      <c r="D14" s="341"/>
      <c r="E14" s="341"/>
      <c r="F14" s="341"/>
      <c r="G14" s="341"/>
    </row>
    <row r="15" spans="3:8" ht="13.5" customHeight="1" x14ac:dyDescent="0.25">
      <c r="C15" s="341"/>
      <c r="D15" s="341"/>
      <c r="E15" s="341"/>
      <c r="F15" s="341"/>
      <c r="G15" s="341"/>
    </row>
    <row r="16" spans="3:8" ht="13.5" customHeight="1" x14ac:dyDescent="0.25">
      <c r="C16" s="341"/>
      <c r="D16" s="341"/>
      <c r="E16" s="341"/>
      <c r="F16" s="341"/>
      <c r="G16" s="341"/>
    </row>
    <row r="17" spans="3:7" ht="13.5" customHeight="1" x14ac:dyDescent="0.25">
      <c r="C17" s="341"/>
      <c r="D17" s="341"/>
      <c r="E17" s="341"/>
      <c r="F17" s="341"/>
      <c r="G17" s="341"/>
    </row>
    <row r="18" spans="3:7" ht="13.5" customHeight="1" x14ac:dyDescent="0.25">
      <c r="C18" s="341"/>
      <c r="D18" s="341"/>
      <c r="E18" s="341"/>
      <c r="F18" s="341"/>
      <c r="G18" s="341"/>
    </row>
    <row r="19" spans="3:7" ht="13.5" customHeight="1" x14ac:dyDescent="0.25">
      <c r="C19" s="341"/>
      <c r="D19" s="341"/>
      <c r="E19" s="341"/>
      <c r="F19" s="341"/>
      <c r="G19" s="341"/>
    </row>
    <row r="20" spans="3:7" ht="13.5" customHeight="1" x14ac:dyDescent="0.25">
      <c r="C20" s="341"/>
      <c r="D20" s="341"/>
      <c r="E20" s="341"/>
      <c r="F20" s="341"/>
      <c r="G20" s="341"/>
    </row>
    <row r="21" spans="3:7" ht="111" customHeight="1" x14ac:dyDescent="0.25">
      <c r="C21" s="341"/>
      <c r="D21" s="341"/>
      <c r="E21" s="341"/>
      <c r="F21" s="341"/>
      <c r="G21" s="341"/>
    </row>
    <row r="22" spans="3:7" ht="15.75" x14ac:dyDescent="0.25">
      <c r="C22" s="342"/>
      <c r="D22" s="342"/>
      <c r="E22" s="342"/>
      <c r="F22" s="342"/>
      <c r="G22" s="342"/>
    </row>
    <row r="23" spans="3:7" ht="15.75" x14ac:dyDescent="0.25">
      <c r="C23" s="342"/>
      <c r="D23" s="342"/>
      <c r="E23" s="342"/>
      <c r="F23" s="342"/>
      <c r="G23" s="342"/>
    </row>
    <row r="24" spans="3:7" ht="66" customHeight="1" x14ac:dyDescent="0.25">
      <c r="C24" s="675" t="s">
        <v>1602</v>
      </c>
      <c r="D24" s="672"/>
      <c r="E24" s="672"/>
      <c r="F24" s="672"/>
      <c r="G24" s="672"/>
    </row>
    <row r="25" spans="3:7" s="56" customFormat="1" ht="15.75" x14ac:dyDescent="0.25">
      <c r="C25" s="342"/>
      <c r="D25" s="342"/>
      <c r="E25" s="342"/>
      <c r="F25" s="342"/>
      <c r="G25" s="342"/>
    </row>
    <row r="26" spans="3:7" s="56" customFormat="1" ht="15.75" x14ac:dyDescent="0.25">
      <c r="C26" s="342"/>
      <c r="D26" s="342"/>
      <c r="E26" s="342"/>
      <c r="F26" s="342"/>
      <c r="G26" s="342"/>
    </row>
    <row r="27" spans="3:7" s="56" customFormat="1" ht="15.75" x14ac:dyDescent="0.25">
      <c r="C27" s="342"/>
      <c r="D27" s="342"/>
      <c r="E27" s="342"/>
      <c r="F27" s="342"/>
      <c r="G27" s="342"/>
    </row>
    <row r="28" spans="3:7" s="56" customFormat="1" ht="15.75" x14ac:dyDescent="0.25">
      <c r="C28" s="342"/>
      <c r="D28" s="342"/>
      <c r="E28" s="342"/>
      <c r="F28" s="342"/>
      <c r="G28" s="342"/>
    </row>
    <row r="29" spans="3:7" s="56" customFormat="1" ht="15.75" x14ac:dyDescent="0.25">
      <c r="C29" s="342"/>
      <c r="D29" s="342"/>
      <c r="E29" s="342"/>
      <c r="F29" s="342"/>
      <c r="G29" s="342"/>
    </row>
    <row r="30" spans="3:7" s="56" customFormat="1" ht="15.75" x14ac:dyDescent="0.25">
      <c r="C30" s="342"/>
      <c r="D30" s="342"/>
      <c r="E30" s="342"/>
      <c r="F30" s="342"/>
      <c r="G30" s="342"/>
    </row>
    <row r="31" spans="3:7" s="56" customFormat="1" ht="15.75" x14ac:dyDescent="0.25">
      <c r="C31" s="342"/>
      <c r="D31" s="342"/>
      <c r="E31" s="342"/>
      <c r="F31" s="342"/>
      <c r="G31" s="342"/>
    </row>
    <row r="32" spans="3:7" s="56" customFormat="1" ht="15.75" x14ac:dyDescent="0.25">
      <c r="C32" s="342"/>
      <c r="D32" s="342"/>
      <c r="E32" s="342"/>
      <c r="F32" s="342"/>
      <c r="G32" s="342"/>
    </row>
    <row r="33" spans="3:7" s="56" customFormat="1" ht="15.75" x14ac:dyDescent="0.25">
      <c r="C33" s="342"/>
      <c r="D33" s="342"/>
      <c r="E33" s="342"/>
      <c r="F33" s="342"/>
      <c r="G33" s="342"/>
    </row>
    <row r="34" spans="3:7" s="56" customFormat="1" ht="15.75" x14ac:dyDescent="0.25">
      <c r="C34" s="342"/>
      <c r="D34" s="342"/>
      <c r="E34" s="342"/>
      <c r="F34" s="342"/>
      <c r="G34" s="342"/>
    </row>
    <row r="35" spans="3:7" s="56" customFormat="1" ht="15.75" x14ac:dyDescent="0.25">
      <c r="C35" s="342"/>
      <c r="D35" s="342"/>
      <c r="E35" s="342"/>
      <c r="F35" s="342"/>
      <c r="G35" s="342"/>
    </row>
    <row r="36" spans="3:7" s="56" customFormat="1" ht="15.75" x14ac:dyDescent="0.25">
      <c r="C36" s="342"/>
      <c r="D36" s="342"/>
      <c r="E36" s="342"/>
      <c r="F36" s="342"/>
      <c r="G36" s="342"/>
    </row>
    <row r="37" spans="3:7" s="56" customFormat="1" ht="15.75" x14ac:dyDescent="0.25">
      <c r="C37" s="342"/>
      <c r="D37" s="342"/>
      <c r="E37" s="342"/>
      <c r="F37" s="342"/>
      <c r="G37" s="342"/>
    </row>
    <row r="38" spans="3:7" s="56" customFormat="1" ht="15.75" x14ac:dyDescent="0.25">
      <c r="C38" s="342"/>
      <c r="D38" s="342"/>
      <c r="E38" s="342"/>
      <c r="F38" s="342"/>
      <c r="G38" s="342"/>
    </row>
    <row r="39" spans="3:7" ht="78" customHeight="1" x14ac:dyDescent="0.25">
      <c r="C39" s="675" t="s">
        <v>1611</v>
      </c>
      <c r="D39" s="672"/>
      <c r="E39" s="672"/>
      <c r="F39" s="672"/>
      <c r="G39" s="672"/>
    </row>
    <row r="42" spans="3:7" ht="100.5" customHeight="1" x14ac:dyDescent="0.25">
      <c r="C42" s="672" t="s">
        <v>1752</v>
      </c>
      <c r="D42" s="672"/>
      <c r="E42" s="672"/>
      <c r="F42" s="672"/>
      <c r="G42" s="672"/>
    </row>
    <row r="45" spans="3:7" ht="88.5" customHeight="1" x14ac:dyDescent="0.25">
      <c r="C45" s="672" t="s">
        <v>1610</v>
      </c>
      <c r="D45" s="672"/>
      <c r="E45" s="672"/>
      <c r="F45" s="672"/>
      <c r="G45" s="672"/>
    </row>
    <row r="47" spans="3:7" ht="101.25" customHeight="1" x14ac:dyDescent="0.25">
      <c r="C47" s="672" t="s">
        <v>1612</v>
      </c>
      <c r="D47" s="672"/>
      <c r="E47" s="672"/>
      <c r="F47" s="672"/>
      <c r="G47" s="672"/>
    </row>
    <row r="49" spans="3:7" ht="60" customHeight="1" x14ac:dyDescent="0.25">
      <c r="C49" s="672" t="s">
        <v>1613</v>
      </c>
      <c r="D49" s="672"/>
      <c r="E49" s="672"/>
      <c r="F49" s="672"/>
      <c r="G49" s="672"/>
    </row>
    <row r="52" spans="3:7" ht="87" customHeight="1" x14ac:dyDescent="0.25">
      <c r="C52" s="672" t="s">
        <v>1614</v>
      </c>
      <c r="D52" s="672"/>
      <c r="E52" s="672"/>
      <c r="F52" s="672"/>
      <c r="G52" s="672"/>
    </row>
    <row r="54" spans="3:7" ht="82.5" customHeight="1" x14ac:dyDescent="0.25">
      <c r="C54" s="672" t="s">
        <v>1615</v>
      </c>
      <c r="D54" s="672"/>
      <c r="E54" s="672"/>
      <c r="F54" s="672"/>
      <c r="G54" s="672"/>
    </row>
    <row r="56" spans="3:7" ht="83.25" customHeight="1" x14ac:dyDescent="0.25">
      <c r="C56" s="675" t="s">
        <v>1603</v>
      </c>
      <c r="D56" s="672"/>
      <c r="E56" s="672"/>
      <c r="F56" s="672"/>
      <c r="G56" s="672"/>
    </row>
    <row r="58" spans="3:7" ht="81.75" customHeight="1" x14ac:dyDescent="0.25">
      <c r="C58" s="675" t="s">
        <v>1601</v>
      </c>
      <c r="D58" s="672"/>
      <c r="E58" s="672"/>
      <c r="F58" s="672"/>
      <c r="G58" s="672"/>
    </row>
    <row r="60" spans="3:7" ht="106.5" customHeight="1" x14ac:dyDescent="0.25">
      <c r="C60" s="675" t="s">
        <v>1753</v>
      </c>
      <c r="D60" s="672"/>
      <c r="E60" s="672"/>
      <c r="F60" s="672"/>
      <c r="G60" s="672"/>
    </row>
    <row r="62" spans="3:7" ht="105.75" customHeight="1" x14ac:dyDescent="0.25">
      <c r="C62" s="675" t="s">
        <v>1604</v>
      </c>
      <c r="D62" s="672"/>
      <c r="E62" s="672"/>
      <c r="F62" s="672"/>
      <c r="G62" s="672"/>
    </row>
    <row r="65" spans="4:4" ht="15.75" x14ac:dyDescent="0.25">
      <c r="D65" s="365"/>
    </row>
  </sheetData>
  <sheetProtection password="A63E" sheet="1" objects="1" scenarios="1" insertColumns="0" insertRows="0" deleteColumns="0" deleteRows="0"/>
  <mergeCells count="17">
    <mergeCell ref="C54:G54"/>
    <mergeCell ref="C56:G56"/>
    <mergeCell ref="C58:G58"/>
    <mergeCell ref="C60:G60"/>
    <mergeCell ref="C62:G62"/>
    <mergeCell ref="C52:G52"/>
    <mergeCell ref="C2:G2"/>
    <mergeCell ref="C4:G4"/>
    <mergeCell ref="C7:G7"/>
    <mergeCell ref="C8:G8"/>
    <mergeCell ref="C24:G24"/>
    <mergeCell ref="C39:G39"/>
    <mergeCell ref="C42:G42"/>
    <mergeCell ref="C45:G45"/>
    <mergeCell ref="C47:G47"/>
    <mergeCell ref="C49:G49"/>
    <mergeCell ref="D3:H3"/>
  </mergeCells>
  <pageMargins left="0.7" right="0.7" top="0.75" bottom="0.75" header="0.3" footer="0.3"/>
  <pageSetup scale="50" orientation="landscape"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0"/>
  <sheetViews>
    <sheetView showGridLines="0" topLeftCell="C1" zoomScale="50" zoomScaleNormal="50" workbookViewId="0">
      <pane ySplit="7" topLeftCell="A8" activePane="bottomLeft" state="frozen"/>
      <selection activeCell="C1" sqref="C1"/>
      <selection pane="bottomLeft" activeCell="C10" sqref="C10:K10"/>
    </sheetView>
  </sheetViews>
  <sheetFormatPr defaultRowHeight="15" x14ac:dyDescent="0.25"/>
  <cols>
    <col min="1" max="1" width="0" hidden="1" customWidth="1"/>
    <col min="2" max="2" width="10.85546875" hidden="1" customWidth="1"/>
    <col min="3" max="3" width="53.42578125" customWidth="1"/>
    <col min="4" max="4" width="9.85546875" customWidth="1"/>
    <col min="5" max="5" width="141.85546875" customWidth="1"/>
    <col min="6" max="6" width="29.42578125" style="45" customWidth="1"/>
    <col min="7" max="7" width="20" customWidth="1"/>
    <col min="8" max="8" width="19.7109375" style="1" customWidth="1"/>
    <col min="9" max="9" width="20.85546875" customWidth="1"/>
    <col min="10" max="10" width="25.85546875" customWidth="1"/>
    <col min="11" max="11" width="39.7109375" customWidth="1"/>
    <col min="12" max="12" width="34.85546875" customWidth="1"/>
    <col min="257" max="258" width="0" hidden="1" customWidth="1"/>
    <col min="259" max="259" width="46.28515625" customWidth="1"/>
    <col min="260" max="260" width="9.85546875" customWidth="1"/>
    <col min="261" max="261" width="141.85546875" customWidth="1"/>
    <col min="262" max="262" width="29.42578125" customWidth="1"/>
    <col min="263" max="263" width="20" customWidth="1"/>
    <col min="264" max="264" width="15.42578125" customWidth="1"/>
    <col min="265" max="265" width="20.85546875" customWidth="1"/>
    <col min="266" max="266" width="25.85546875" customWidth="1"/>
    <col min="267" max="267" width="39.7109375" customWidth="1"/>
    <col min="268" max="268" width="34.85546875" customWidth="1"/>
    <col min="513" max="514" width="0" hidden="1" customWidth="1"/>
    <col min="515" max="515" width="46.28515625" customWidth="1"/>
    <col min="516" max="516" width="9.85546875" customWidth="1"/>
    <col min="517" max="517" width="141.85546875" customWidth="1"/>
    <col min="518" max="518" width="29.42578125" customWidth="1"/>
    <col min="519" max="519" width="20" customWidth="1"/>
    <col min="520" max="520" width="15.42578125" customWidth="1"/>
    <col min="521" max="521" width="20.85546875" customWidth="1"/>
    <col min="522" max="522" width="25.85546875" customWidth="1"/>
    <col min="523" max="523" width="39.7109375" customWidth="1"/>
    <col min="524" max="524" width="34.85546875" customWidth="1"/>
    <col min="769" max="770" width="0" hidden="1" customWidth="1"/>
    <col min="771" max="771" width="46.28515625" customWidth="1"/>
    <col min="772" max="772" width="9.85546875" customWidth="1"/>
    <col min="773" max="773" width="141.85546875" customWidth="1"/>
    <col min="774" max="774" width="29.42578125" customWidth="1"/>
    <col min="775" max="775" width="20" customWidth="1"/>
    <col min="776" max="776" width="15.42578125" customWidth="1"/>
    <col min="777" max="777" width="20.85546875" customWidth="1"/>
    <col min="778" max="778" width="25.85546875" customWidth="1"/>
    <col min="779" max="779" width="39.7109375" customWidth="1"/>
    <col min="780" max="780" width="34.85546875" customWidth="1"/>
    <col min="1025" max="1026" width="0" hidden="1" customWidth="1"/>
    <col min="1027" max="1027" width="46.28515625" customWidth="1"/>
    <col min="1028" max="1028" width="9.85546875" customWidth="1"/>
    <col min="1029" max="1029" width="141.85546875" customWidth="1"/>
    <col min="1030" max="1030" width="29.42578125" customWidth="1"/>
    <col min="1031" max="1031" width="20" customWidth="1"/>
    <col min="1032" max="1032" width="15.42578125" customWidth="1"/>
    <col min="1033" max="1033" width="20.85546875" customWidth="1"/>
    <col min="1034" max="1034" width="25.85546875" customWidth="1"/>
    <col min="1035" max="1035" width="39.7109375" customWidth="1"/>
    <col min="1036" max="1036" width="34.85546875" customWidth="1"/>
    <col min="1281" max="1282" width="0" hidden="1" customWidth="1"/>
    <col min="1283" max="1283" width="46.28515625" customWidth="1"/>
    <col min="1284" max="1284" width="9.85546875" customWidth="1"/>
    <col min="1285" max="1285" width="141.85546875" customWidth="1"/>
    <col min="1286" max="1286" width="29.42578125" customWidth="1"/>
    <col min="1287" max="1287" width="20" customWidth="1"/>
    <col min="1288" max="1288" width="15.42578125" customWidth="1"/>
    <col min="1289" max="1289" width="20.85546875" customWidth="1"/>
    <col min="1290" max="1290" width="25.85546875" customWidth="1"/>
    <col min="1291" max="1291" width="39.7109375" customWidth="1"/>
    <col min="1292" max="1292" width="34.85546875" customWidth="1"/>
    <col min="1537" max="1538" width="0" hidden="1" customWidth="1"/>
    <col min="1539" max="1539" width="46.28515625" customWidth="1"/>
    <col min="1540" max="1540" width="9.85546875" customWidth="1"/>
    <col min="1541" max="1541" width="141.85546875" customWidth="1"/>
    <col min="1542" max="1542" width="29.42578125" customWidth="1"/>
    <col min="1543" max="1543" width="20" customWidth="1"/>
    <col min="1544" max="1544" width="15.42578125" customWidth="1"/>
    <col min="1545" max="1545" width="20.85546875" customWidth="1"/>
    <col min="1546" max="1546" width="25.85546875" customWidth="1"/>
    <col min="1547" max="1547" width="39.7109375" customWidth="1"/>
    <col min="1548" max="1548" width="34.85546875" customWidth="1"/>
    <col min="1793" max="1794" width="0" hidden="1" customWidth="1"/>
    <col min="1795" max="1795" width="46.28515625" customWidth="1"/>
    <col min="1796" max="1796" width="9.85546875" customWidth="1"/>
    <col min="1797" max="1797" width="141.85546875" customWidth="1"/>
    <col min="1798" max="1798" width="29.42578125" customWidth="1"/>
    <col min="1799" max="1799" width="20" customWidth="1"/>
    <col min="1800" max="1800" width="15.42578125" customWidth="1"/>
    <col min="1801" max="1801" width="20.85546875" customWidth="1"/>
    <col min="1802" max="1802" width="25.85546875" customWidth="1"/>
    <col min="1803" max="1803" width="39.7109375" customWidth="1"/>
    <col min="1804" max="1804" width="34.85546875" customWidth="1"/>
    <col min="2049" max="2050" width="0" hidden="1" customWidth="1"/>
    <col min="2051" max="2051" width="46.28515625" customWidth="1"/>
    <col min="2052" max="2052" width="9.85546875" customWidth="1"/>
    <col min="2053" max="2053" width="141.85546875" customWidth="1"/>
    <col min="2054" max="2054" width="29.42578125" customWidth="1"/>
    <col min="2055" max="2055" width="20" customWidth="1"/>
    <col min="2056" max="2056" width="15.42578125" customWidth="1"/>
    <col min="2057" max="2057" width="20.85546875" customWidth="1"/>
    <col min="2058" max="2058" width="25.85546875" customWidth="1"/>
    <col min="2059" max="2059" width="39.7109375" customWidth="1"/>
    <col min="2060" max="2060" width="34.85546875" customWidth="1"/>
    <col min="2305" max="2306" width="0" hidden="1" customWidth="1"/>
    <col min="2307" max="2307" width="46.28515625" customWidth="1"/>
    <col min="2308" max="2308" width="9.85546875" customWidth="1"/>
    <col min="2309" max="2309" width="141.85546875" customWidth="1"/>
    <col min="2310" max="2310" width="29.42578125" customWidth="1"/>
    <col min="2311" max="2311" width="20" customWidth="1"/>
    <col min="2312" max="2312" width="15.42578125" customWidth="1"/>
    <col min="2313" max="2313" width="20.85546875" customWidth="1"/>
    <col min="2314" max="2314" width="25.85546875" customWidth="1"/>
    <col min="2315" max="2315" width="39.7109375" customWidth="1"/>
    <col min="2316" max="2316" width="34.85546875" customWidth="1"/>
    <col min="2561" max="2562" width="0" hidden="1" customWidth="1"/>
    <col min="2563" max="2563" width="46.28515625" customWidth="1"/>
    <col min="2564" max="2564" width="9.85546875" customWidth="1"/>
    <col min="2565" max="2565" width="141.85546875" customWidth="1"/>
    <col min="2566" max="2566" width="29.42578125" customWidth="1"/>
    <col min="2567" max="2567" width="20" customWidth="1"/>
    <col min="2568" max="2568" width="15.42578125" customWidth="1"/>
    <col min="2569" max="2569" width="20.85546875" customWidth="1"/>
    <col min="2570" max="2570" width="25.85546875" customWidth="1"/>
    <col min="2571" max="2571" width="39.7109375" customWidth="1"/>
    <col min="2572" max="2572" width="34.85546875" customWidth="1"/>
    <col min="2817" max="2818" width="0" hidden="1" customWidth="1"/>
    <col min="2819" max="2819" width="46.28515625" customWidth="1"/>
    <col min="2820" max="2820" width="9.85546875" customWidth="1"/>
    <col min="2821" max="2821" width="141.85546875" customWidth="1"/>
    <col min="2822" max="2822" width="29.42578125" customWidth="1"/>
    <col min="2823" max="2823" width="20" customWidth="1"/>
    <col min="2824" max="2824" width="15.42578125" customWidth="1"/>
    <col min="2825" max="2825" width="20.85546875" customWidth="1"/>
    <col min="2826" max="2826" width="25.85546875" customWidth="1"/>
    <col min="2827" max="2827" width="39.7109375" customWidth="1"/>
    <col min="2828" max="2828" width="34.85546875" customWidth="1"/>
    <col min="3073" max="3074" width="0" hidden="1" customWidth="1"/>
    <col min="3075" max="3075" width="46.28515625" customWidth="1"/>
    <col min="3076" max="3076" width="9.85546875" customWidth="1"/>
    <col min="3077" max="3077" width="141.85546875" customWidth="1"/>
    <col min="3078" max="3078" width="29.42578125" customWidth="1"/>
    <col min="3079" max="3079" width="20" customWidth="1"/>
    <col min="3080" max="3080" width="15.42578125" customWidth="1"/>
    <col min="3081" max="3081" width="20.85546875" customWidth="1"/>
    <col min="3082" max="3082" width="25.85546875" customWidth="1"/>
    <col min="3083" max="3083" width="39.7109375" customWidth="1"/>
    <col min="3084" max="3084" width="34.85546875" customWidth="1"/>
    <col min="3329" max="3330" width="0" hidden="1" customWidth="1"/>
    <col min="3331" max="3331" width="46.28515625" customWidth="1"/>
    <col min="3332" max="3332" width="9.85546875" customWidth="1"/>
    <col min="3333" max="3333" width="141.85546875" customWidth="1"/>
    <col min="3334" max="3334" width="29.42578125" customWidth="1"/>
    <col min="3335" max="3335" width="20" customWidth="1"/>
    <col min="3336" max="3336" width="15.42578125" customWidth="1"/>
    <col min="3337" max="3337" width="20.85546875" customWidth="1"/>
    <col min="3338" max="3338" width="25.85546875" customWidth="1"/>
    <col min="3339" max="3339" width="39.7109375" customWidth="1"/>
    <col min="3340" max="3340" width="34.85546875" customWidth="1"/>
    <col min="3585" max="3586" width="0" hidden="1" customWidth="1"/>
    <col min="3587" max="3587" width="46.28515625" customWidth="1"/>
    <col min="3588" max="3588" width="9.85546875" customWidth="1"/>
    <col min="3589" max="3589" width="141.85546875" customWidth="1"/>
    <col min="3590" max="3590" width="29.42578125" customWidth="1"/>
    <col min="3591" max="3591" width="20" customWidth="1"/>
    <col min="3592" max="3592" width="15.42578125" customWidth="1"/>
    <col min="3593" max="3593" width="20.85546875" customWidth="1"/>
    <col min="3594" max="3594" width="25.85546875" customWidth="1"/>
    <col min="3595" max="3595" width="39.7109375" customWidth="1"/>
    <col min="3596" max="3596" width="34.85546875" customWidth="1"/>
    <col min="3841" max="3842" width="0" hidden="1" customWidth="1"/>
    <col min="3843" max="3843" width="46.28515625" customWidth="1"/>
    <col min="3844" max="3844" width="9.85546875" customWidth="1"/>
    <col min="3845" max="3845" width="141.85546875" customWidth="1"/>
    <col min="3846" max="3846" width="29.42578125" customWidth="1"/>
    <col min="3847" max="3847" width="20" customWidth="1"/>
    <col min="3848" max="3848" width="15.42578125" customWidth="1"/>
    <col min="3849" max="3849" width="20.85546875" customWidth="1"/>
    <col min="3850" max="3850" width="25.85546875" customWidth="1"/>
    <col min="3851" max="3851" width="39.7109375" customWidth="1"/>
    <col min="3852" max="3852" width="34.85546875" customWidth="1"/>
    <col min="4097" max="4098" width="0" hidden="1" customWidth="1"/>
    <col min="4099" max="4099" width="46.28515625" customWidth="1"/>
    <col min="4100" max="4100" width="9.85546875" customWidth="1"/>
    <col min="4101" max="4101" width="141.85546875" customWidth="1"/>
    <col min="4102" max="4102" width="29.42578125" customWidth="1"/>
    <col min="4103" max="4103" width="20" customWidth="1"/>
    <col min="4104" max="4104" width="15.42578125" customWidth="1"/>
    <col min="4105" max="4105" width="20.85546875" customWidth="1"/>
    <col min="4106" max="4106" width="25.85546875" customWidth="1"/>
    <col min="4107" max="4107" width="39.7109375" customWidth="1"/>
    <col min="4108" max="4108" width="34.85546875" customWidth="1"/>
    <col min="4353" max="4354" width="0" hidden="1" customWidth="1"/>
    <col min="4355" max="4355" width="46.28515625" customWidth="1"/>
    <col min="4356" max="4356" width="9.85546875" customWidth="1"/>
    <col min="4357" max="4357" width="141.85546875" customWidth="1"/>
    <col min="4358" max="4358" width="29.42578125" customWidth="1"/>
    <col min="4359" max="4359" width="20" customWidth="1"/>
    <col min="4360" max="4360" width="15.42578125" customWidth="1"/>
    <col min="4361" max="4361" width="20.85546875" customWidth="1"/>
    <col min="4362" max="4362" width="25.85546875" customWidth="1"/>
    <col min="4363" max="4363" width="39.7109375" customWidth="1"/>
    <col min="4364" max="4364" width="34.85546875" customWidth="1"/>
    <col min="4609" max="4610" width="0" hidden="1" customWidth="1"/>
    <col min="4611" max="4611" width="46.28515625" customWidth="1"/>
    <col min="4612" max="4612" width="9.85546875" customWidth="1"/>
    <col min="4613" max="4613" width="141.85546875" customWidth="1"/>
    <col min="4614" max="4614" width="29.42578125" customWidth="1"/>
    <col min="4615" max="4615" width="20" customWidth="1"/>
    <col min="4616" max="4616" width="15.42578125" customWidth="1"/>
    <col min="4617" max="4617" width="20.85546875" customWidth="1"/>
    <col min="4618" max="4618" width="25.85546875" customWidth="1"/>
    <col min="4619" max="4619" width="39.7109375" customWidth="1"/>
    <col min="4620" max="4620" width="34.85546875" customWidth="1"/>
    <col min="4865" max="4866" width="0" hidden="1" customWidth="1"/>
    <col min="4867" max="4867" width="46.28515625" customWidth="1"/>
    <col min="4868" max="4868" width="9.85546875" customWidth="1"/>
    <col min="4869" max="4869" width="141.85546875" customWidth="1"/>
    <col min="4870" max="4870" width="29.42578125" customWidth="1"/>
    <col min="4871" max="4871" width="20" customWidth="1"/>
    <col min="4872" max="4872" width="15.42578125" customWidth="1"/>
    <col min="4873" max="4873" width="20.85546875" customWidth="1"/>
    <col min="4874" max="4874" width="25.85546875" customWidth="1"/>
    <col min="4875" max="4875" width="39.7109375" customWidth="1"/>
    <col min="4876" max="4876" width="34.85546875" customWidth="1"/>
    <col min="5121" max="5122" width="0" hidden="1" customWidth="1"/>
    <col min="5123" max="5123" width="46.28515625" customWidth="1"/>
    <col min="5124" max="5124" width="9.85546875" customWidth="1"/>
    <col min="5125" max="5125" width="141.85546875" customWidth="1"/>
    <col min="5126" max="5126" width="29.42578125" customWidth="1"/>
    <col min="5127" max="5127" width="20" customWidth="1"/>
    <col min="5128" max="5128" width="15.42578125" customWidth="1"/>
    <col min="5129" max="5129" width="20.85546875" customWidth="1"/>
    <col min="5130" max="5130" width="25.85546875" customWidth="1"/>
    <col min="5131" max="5131" width="39.7109375" customWidth="1"/>
    <col min="5132" max="5132" width="34.85546875" customWidth="1"/>
    <col min="5377" max="5378" width="0" hidden="1" customWidth="1"/>
    <col min="5379" max="5379" width="46.28515625" customWidth="1"/>
    <col min="5380" max="5380" width="9.85546875" customWidth="1"/>
    <col min="5381" max="5381" width="141.85546875" customWidth="1"/>
    <col min="5382" max="5382" width="29.42578125" customWidth="1"/>
    <col min="5383" max="5383" width="20" customWidth="1"/>
    <col min="5384" max="5384" width="15.42578125" customWidth="1"/>
    <col min="5385" max="5385" width="20.85546875" customWidth="1"/>
    <col min="5386" max="5386" width="25.85546875" customWidth="1"/>
    <col min="5387" max="5387" width="39.7109375" customWidth="1"/>
    <col min="5388" max="5388" width="34.85546875" customWidth="1"/>
    <col min="5633" max="5634" width="0" hidden="1" customWidth="1"/>
    <col min="5635" max="5635" width="46.28515625" customWidth="1"/>
    <col min="5636" max="5636" width="9.85546875" customWidth="1"/>
    <col min="5637" max="5637" width="141.85546875" customWidth="1"/>
    <col min="5638" max="5638" width="29.42578125" customWidth="1"/>
    <col min="5639" max="5639" width="20" customWidth="1"/>
    <col min="5640" max="5640" width="15.42578125" customWidth="1"/>
    <col min="5641" max="5641" width="20.85546875" customWidth="1"/>
    <col min="5642" max="5642" width="25.85546875" customWidth="1"/>
    <col min="5643" max="5643" width="39.7109375" customWidth="1"/>
    <col min="5644" max="5644" width="34.85546875" customWidth="1"/>
    <col min="5889" max="5890" width="0" hidden="1" customWidth="1"/>
    <col min="5891" max="5891" width="46.28515625" customWidth="1"/>
    <col min="5892" max="5892" width="9.85546875" customWidth="1"/>
    <col min="5893" max="5893" width="141.85546875" customWidth="1"/>
    <col min="5894" max="5894" width="29.42578125" customWidth="1"/>
    <col min="5895" max="5895" width="20" customWidth="1"/>
    <col min="5896" max="5896" width="15.42578125" customWidth="1"/>
    <col min="5897" max="5897" width="20.85546875" customWidth="1"/>
    <col min="5898" max="5898" width="25.85546875" customWidth="1"/>
    <col min="5899" max="5899" width="39.7109375" customWidth="1"/>
    <col min="5900" max="5900" width="34.85546875" customWidth="1"/>
    <col min="6145" max="6146" width="0" hidden="1" customWidth="1"/>
    <col min="6147" max="6147" width="46.28515625" customWidth="1"/>
    <col min="6148" max="6148" width="9.85546875" customWidth="1"/>
    <col min="6149" max="6149" width="141.85546875" customWidth="1"/>
    <col min="6150" max="6150" width="29.42578125" customWidth="1"/>
    <col min="6151" max="6151" width="20" customWidth="1"/>
    <col min="6152" max="6152" width="15.42578125" customWidth="1"/>
    <col min="6153" max="6153" width="20.85546875" customWidth="1"/>
    <col min="6154" max="6154" width="25.85546875" customWidth="1"/>
    <col min="6155" max="6155" width="39.7109375" customWidth="1"/>
    <col min="6156" max="6156" width="34.85546875" customWidth="1"/>
    <col min="6401" max="6402" width="0" hidden="1" customWidth="1"/>
    <col min="6403" max="6403" width="46.28515625" customWidth="1"/>
    <col min="6404" max="6404" width="9.85546875" customWidth="1"/>
    <col min="6405" max="6405" width="141.85546875" customWidth="1"/>
    <col min="6406" max="6406" width="29.42578125" customWidth="1"/>
    <col min="6407" max="6407" width="20" customWidth="1"/>
    <col min="6408" max="6408" width="15.42578125" customWidth="1"/>
    <col min="6409" max="6409" width="20.85546875" customWidth="1"/>
    <col min="6410" max="6410" width="25.85546875" customWidth="1"/>
    <col min="6411" max="6411" width="39.7109375" customWidth="1"/>
    <col min="6412" max="6412" width="34.85546875" customWidth="1"/>
    <col min="6657" max="6658" width="0" hidden="1" customWidth="1"/>
    <col min="6659" max="6659" width="46.28515625" customWidth="1"/>
    <col min="6660" max="6660" width="9.85546875" customWidth="1"/>
    <col min="6661" max="6661" width="141.85546875" customWidth="1"/>
    <col min="6662" max="6662" width="29.42578125" customWidth="1"/>
    <col min="6663" max="6663" width="20" customWidth="1"/>
    <col min="6664" max="6664" width="15.42578125" customWidth="1"/>
    <col min="6665" max="6665" width="20.85546875" customWidth="1"/>
    <col min="6666" max="6666" width="25.85546875" customWidth="1"/>
    <col min="6667" max="6667" width="39.7109375" customWidth="1"/>
    <col min="6668" max="6668" width="34.85546875" customWidth="1"/>
    <col min="6913" max="6914" width="0" hidden="1" customWidth="1"/>
    <col min="6915" max="6915" width="46.28515625" customWidth="1"/>
    <col min="6916" max="6916" width="9.85546875" customWidth="1"/>
    <col min="6917" max="6917" width="141.85546875" customWidth="1"/>
    <col min="6918" max="6918" width="29.42578125" customWidth="1"/>
    <col min="6919" max="6919" width="20" customWidth="1"/>
    <col min="6920" max="6920" width="15.42578125" customWidth="1"/>
    <col min="6921" max="6921" width="20.85546875" customWidth="1"/>
    <col min="6922" max="6922" width="25.85546875" customWidth="1"/>
    <col min="6923" max="6923" width="39.7109375" customWidth="1"/>
    <col min="6924" max="6924" width="34.85546875" customWidth="1"/>
    <col min="7169" max="7170" width="0" hidden="1" customWidth="1"/>
    <col min="7171" max="7171" width="46.28515625" customWidth="1"/>
    <col min="7172" max="7172" width="9.85546875" customWidth="1"/>
    <col min="7173" max="7173" width="141.85546875" customWidth="1"/>
    <col min="7174" max="7174" width="29.42578125" customWidth="1"/>
    <col min="7175" max="7175" width="20" customWidth="1"/>
    <col min="7176" max="7176" width="15.42578125" customWidth="1"/>
    <col min="7177" max="7177" width="20.85546875" customWidth="1"/>
    <col min="7178" max="7178" width="25.85546875" customWidth="1"/>
    <col min="7179" max="7179" width="39.7109375" customWidth="1"/>
    <col min="7180" max="7180" width="34.85546875" customWidth="1"/>
    <col min="7425" max="7426" width="0" hidden="1" customWidth="1"/>
    <col min="7427" max="7427" width="46.28515625" customWidth="1"/>
    <col min="7428" max="7428" width="9.85546875" customWidth="1"/>
    <col min="7429" max="7429" width="141.85546875" customWidth="1"/>
    <col min="7430" max="7430" width="29.42578125" customWidth="1"/>
    <col min="7431" max="7431" width="20" customWidth="1"/>
    <col min="7432" max="7432" width="15.42578125" customWidth="1"/>
    <col min="7433" max="7433" width="20.85546875" customWidth="1"/>
    <col min="7434" max="7434" width="25.85546875" customWidth="1"/>
    <col min="7435" max="7435" width="39.7109375" customWidth="1"/>
    <col min="7436" max="7436" width="34.85546875" customWidth="1"/>
    <col min="7681" max="7682" width="0" hidden="1" customWidth="1"/>
    <col min="7683" max="7683" width="46.28515625" customWidth="1"/>
    <col min="7684" max="7684" width="9.85546875" customWidth="1"/>
    <col min="7685" max="7685" width="141.85546875" customWidth="1"/>
    <col min="7686" max="7686" width="29.42578125" customWidth="1"/>
    <col min="7687" max="7687" width="20" customWidth="1"/>
    <col min="7688" max="7688" width="15.42578125" customWidth="1"/>
    <col min="7689" max="7689" width="20.85546875" customWidth="1"/>
    <col min="7690" max="7690" width="25.85546875" customWidth="1"/>
    <col min="7691" max="7691" width="39.7109375" customWidth="1"/>
    <col min="7692" max="7692" width="34.85546875" customWidth="1"/>
    <col min="7937" max="7938" width="0" hidden="1" customWidth="1"/>
    <col min="7939" max="7939" width="46.28515625" customWidth="1"/>
    <col min="7940" max="7940" width="9.85546875" customWidth="1"/>
    <col min="7941" max="7941" width="141.85546875" customWidth="1"/>
    <col min="7942" max="7942" width="29.42578125" customWidth="1"/>
    <col min="7943" max="7943" width="20" customWidth="1"/>
    <col min="7944" max="7944" width="15.42578125" customWidth="1"/>
    <col min="7945" max="7945" width="20.85546875" customWidth="1"/>
    <col min="7946" max="7946" width="25.85546875" customWidth="1"/>
    <col min="7947" max="7947" width="39.7109375" customWidth="1"/>
    <col min="7948" max="7948" width="34.85546875" customWidth="1"/>
    <col min="8193" max="8194" width="0" hidden="1" customWidth="1"/>
    <col min="8195" max="8195" width="46.28515625" customWidth="1"/>
    <col min="8196" max="8196" width="9.85546875" customWidth="1"/>
    <col min="8197" max="8197" width="141.85546875" customWidth="1"/>
    <col min="8198" max="8198" width="29.42578125" customWidth="1"/>
    <col min="8199" max="8199" width="20" customWidth="1"/>
    <col min="8200" max="8200" width="15.42578125" customWidth="1"/>
    <col min="8201" max="8201" width="20.85546875" customWidth="1"/>
    <col min="8202" max="8202" width="25.85546875" customWidth="1"/>
    <col min="8203" max="8203" width="39.7109375" customWidth="1"/>
    <col min="8204" max="8204" width="34.85546875" customWidth="1"/>
    <col min="8449" max="8450" width="0" hidden="1" customWidth="1"/>
    <col min="8451" max="8451" width="46.28515625" customWidth="1"/>
    <col min="8452" max="8452" width="9.85546875" customWidth="1"/>
    <col min="8453" max="8453" width="141.85546875" customWidth="1"/>
    <col min="8454" max="8454" width="29.42578125" customWidth="1"/>
    <col min="8455" max="8455" width="20" customWidth="1"/>
    <col min="8456" max="8456" width="15.42578125" customWidth="1"/>
    <col min="8457" max="8457" width="20.85546875" customWidth="1"/>
    <col min="8458" max="8458" width="25.85546875" customWidth="1"/>
    <col min="8459" max="8459" width="39.7109375" customWidth="1"/>
    <col min="8460" max="8460" width="34.85546875" customWidth="1"/>
    <col min="8705" max="8706" width="0" hidden="1" customWidth="1"/>
    <col min="8707" max="8707" width="46.28515625" customWidth="1"/>
    <col min="8708" max="8708" width="9.85546875" customWidth="1"/>
    <col min="8709" max="8709" width="141.85546875" customWidth="1"/>
    <col min="8710" max="8710" width="29.42578125" customWidth="1"/>
    <col min="8711" max="8711" width="20" customWidth="1"/>
    <col min="8712" max="8712" width="15.42578125" customWidth="1"/>
    <col min="8713" max="8713" width="20.85546875" customWidth="1"/>
    <col min="8714" max="8714" width="25.85546875" customWidth="1"/>
    <col min="8715" max="8715" width="39.7109375" customWidth="1"/>
    <col min="8716" max="8716" width="34.85546875" customWidth="1"/>
    <col min="8961" max="8962" width="0" hidden="1" customWidth="1"/>
    <col min="8963" max="8963" width="46.28515625" customWidth="1"/>
    <col min="8964" max="8964" width="9.85546875" customWidth="1"/>
    <col min="8965" max="8965" width="141.85546875" customWidth="1"/>
    <col min="8966" max="8966" width="29.42578125" customWidth="1"/>
    <col min="8967" max="8967" width="20" customWidth="1"/>
    <col min="8968" max="8968" width="15.42578125" customWidth="1"/>
    <col min="8969" max="8969" width="20.85546875" customWidth="1"/>
    <col min="8970" max="8970" width="25.85546875" customWidth="1"/>
    <col min="8971" max="8971" width="39.7109375" customWidth="1"/>
    <col min="8972" max="8972" width="34.85546875" customWidth="1"/>
    <col min="9217" max="9218" width="0" hidden="1" customWidth="1"/>
    <col min="9219" max="9219" width="46.28515625" customWidth="1"/>
    <col min="9220" max="9220" width="9.85546875" customWidth="1"/>
    <col min="9221" max="9221" width="141.85546875" customWidth="1"/>
    <col min="9222" max="9222" width="29.42578125" customWidth="1"/>
    <col min="9223" max="9223" width="20" customWidth="1"/>
    <col min="9224" max="9224" width="15.42578125" customWidth="1"/>
    <col min="9225" max="9225" width="20.85546875" customWidth="1"/>
    <col min="9226" max="9226" width="25.85546875" customWidth="1"/>
    <col min="9227" max="9227" width="39.7109375" customWidth="1"/>
    <col min="9228" max="9228" width="34.85546875" customWidth="1"/>
    <col min="9473" max="9474" width="0" hidden="1" customWidth="1"/>
    <col min="9475" max="9475" width="46.28515625" customWidth="1"/>
    <col min="9476" max="9476" width="9.85546875" customWidth="1"/>
    <col min="9477" max="9477" width="141.85546875" customWidth="1"/>
    <col min="9478" max="9478" width="29.42578125" customWidth="1"/>
    <col min="9479" max="9479" width="20" customWidth="1"/>
    <col min="9480" max="9480" width="15.42578125" customWidth="1"/>
    <col min="9481" max="9481" width="20.85546875" customWidth="1"/>
    <col min="9482" max="9482" width="25.85546875" customWidth="1"/>
    <col min="9483" max="9483" width="39.7109375" customWidth="1"/>
    <col min="9484" max="9484" width="34.85546875" customWidth="1"/>
    <col min="9729" max="9730" width="0" hidden="1" customWidth="1"/>
    <col min="9731" max="9731" width="46.28515625" customWidth="1"/>
    <col min="9732" max="9732" width="9.85546875" customWidth="1"/>
    <col min="9733" max="9733" width="141.85546875" customWidth="1"/>
    <col min="9734" max="9734" width="29.42578125" customWidth="1"/>
    <col min="9735" max="9735" width="20" customWidth="1"/>
    <col min="9736" max="9736" width="15.42578125" customWidth="1"/>
    <col min="9737" max="9737" width="20.85546875" customWidth="1"/>
    <col min="9738" max="9738" width="25.85546875" customWidth="1"/>
    <col min="9739" max="9739" width="39.7109375" customWidth="1"/>
    <col min="9740" max="9740" width="34.85546875" customWidth="1"/>
    <col min="9985" max="9986" width="0" hidden="1" customWidth="1"/>
    <col min="9987" max="9987" width="46.28515625" customWidth="1"/>
    <col min="9988" max="9988" width="9.85546875" customWidth="1"/>
    <col min="9989" max="9989" width="141.85546875" customWidth="1"/>
    <col min="9990" max="9990" width="29.42578125" customWidth="1"/>
    <col min="9991" max="9991" width="20" customWidth="1"/>
    <col min="9992" max="9992" width="15.42578125" customWidth="1"/>
    <col min="9993" max="9993" width="20.85546875" customWidth="1"/>
    <col min="9994" max="9994" width="25.85546875" customWidth="1"/>
    <col min="9995" max="9995" width="39.7109375" customWidth="1"/>
    <col min="9996" max="9996" width="34.85546875" customWidth="1"/>
    <col min="10241" max="10242" width="0" hidden="1" customWidth="1"/>
    <col min="10243" max="10243" width="46.28515625" customWidth="1"/>
    <col min="10244" max="10244" width="9.85546875" customWidth="1"/>
    <col min="10245" max="10245" width="141.85546875" customWidth="1"/>
    <col min="10246" max="10246" width="29.42578125" customWidth="1"/>
    <col min="10247" max="10247" width="20" customWidth="1"/>
    <col min="10248" max="10248" width="15.42578125" customWidth="1"/>
    <col min="10249" max="10249" width="20.85546875" customWidth="1"/>
    <col min="10250" max="10250" width="25.85546875" customWidth="1"/>
    <col min="10251" max="10251" width="39.7109375" customWidth="1"/>
    <col min="10252" max="10252" width="34.85546875" customWidth="1"/>
    <col min="10497" max="10498" width="0" hidden="1" customWidth="1"/>
    <col min="10499" max="10499" width="46.28515625" customWidth="1"/>
    <col min="10500" max="10500" width="9.85546875" customWidth="1"/>
    <col min="10501" max="10501" width="141.85546875" customWidth="1"/>
    <col min="10502" max="10502" width="29.42578125" customWidth="1"/>
    <col min="10503" max="10503" width="20" customWidth="1"/>
    <col min="10504" max="10504" width="15.42578125" customWidth="1"/>
    <col min="10505" max="10505" width="20.85546875" customWidth="1"/>
    <col min="10506" max="10506" width="25.85546875" customWidth="1"/>
    <col min="10507" max="10507" width="39.7109375" customWidth="1"/>
    <col min="10508" max="10508" width="34.85546875" customWidth="1"/>
    <col min="10753" max="10754" width="0" hidden="1" customWidth="1"/>
    <col min="10755" max="10755" width="46.28515625" customWidth="1"/>
    <col min="10756" max="10756" width="9.85546875" customWidth="1"/>
    <col min="10757" max="10757" width="141.85546875" customWidth="1"/>
    <col min="10758" max="10758" width="29.42578125" customWidth="1"/>
    <col min="10759" max="10759" width="20" customWidth="1"/>
    <col min="10760" max="10760" width="15.42578125" customWidth="1"/>
    <col min="10761" max="10761" width="20.85546875" customWidth="1"/>
    <col min="10762" max="10762" width="25.85546875" customWidth="1"/>
    <col min="10763" max="10763" width="39.7109375" customWidth="1"/>
    <col min="10764" max="10764" width="34.85546875" customWidth="1"/>
    <col min="11009" max="11010" width="0" hidden="1" customWidth="1"/>
    <col min="11011" max="11011" width="46.28515625" customWidth="1"/>
    <col min="11012" max="11012" width="9.85546875" customWidth="1"/>
    <col min="11013" max="11013" width="141.85546875" customWidth="1"/>
    <col min="11014" max="11014" width="29.42578125" customWidth="1"/>
    <col min="11015" max="11015" width="20" customWidth="1"/>
    <col min="11016" max="11016" width="15.42578125" customWidth="1"/>
    <col min="11017" max="11017" width="20.85546875" customWidth="1"/>
    <col min="11018" max="11018" width="25.85546875" customWidth="1"/>
    <col min="11019" max="11019" width="39.7109375" customWidth="1"/>
    <col min="11020" max="11020" width="34.85546875" customWidth="1"/>
    <col min="11265" max="11266" width="0" hidden="1" customWidth="1"/>
    <col min="11267" max="11267" width="46.28515625" customWidth="1"/>
    <col min="11268" max="11268" width="9.85546875" customWidth="1"/>
    <col min="11269" max="11269" width="141.85546875" customWidth="1"/>
    <col min="11270" max="11270" width="29.42578125" customWidth="1"/>
    <col min="11271" max="11271" width="20" customWidth="1"/>
    <col min="11272" max="11272" width="15.42578125" customWidth="1"/>
    <col min="11273" max="11273" width="20.85546875" customWidth="1"/>
    <col min="11274" max="11274" width="25.85546875" customWidth="1"/>
    <col min="11275" max="11275" width="39.7109375" customWidth="1"/>
    <col min="11276" max="11276" width="34.85546875" customWidth="1"/>
    <col min="11521" max="11522" width="0" hidden="1" customWidth="1"/>
    <col min="11523" max="11523" width="46.28515625" customWidth="1"/>
    <col min="11524" max="11524" width="9.85546875" customWidth="1"/>
    <col min="11525" max="11525" width="141.85546875" customWidth="1"/>
    <col min="11526" max="11526" width="29.42578125" customWidth="1"/>
    <col min="11527" max="11527" width="20" customWidth="1"/>
    <col min="11528" max="11528" width="15.42578125" customWidth="1"/>
    <col min="11529" max="11529" width="20.85546875" customWidth="1"/>
    <col min="11530" max="11530" width="25.85546875" customWidth="1"/>
    <col min="11531" max="11531" width="39.7109375" customWidth="1"/>
    <col min="11532" max="11532" width="34.85546875" customWidth="1"/>
    <col min="11777" max="11778" width="0" hidden="1" customWidth="1"/>
    <col min="11779" max="11779" width="46.28515625" customWidth="1"/>
    <col min="11780" max="11780" width="9.85546875" customWidth="1"/>
    <col min="11781" max="11781" width="141.85546875" customWidth="1"/>
    <col min="11782" max="11782" width="29.42578125" customWidth="1"/>
    <col min="11783" max="11783" width="20" customWidth="1"/>
    <col min="11784" max="11784" width="15.42578125" customWidth="1"/>
    <col min="11785" max="11785" width="20.85546875" customWidth="1"/>
    <col min="11786" max="11786" width="25.85546875" customWidth="1"/>
    <col min="11787" max="11787" width="39.7109375" customWidth="1"/>
    <col min="11788" max="11788" width="34.85546875" customWidth="1"/>
    <col min="12033" max="12034" width="0" hidden="1" customWidth="1"/>
    <col min="12035" max="12035" width="46.28515625" customWidth="1"/>
    <col min="12036" max="12036" width="9.85546875" customWidth="1"/>
    <col min="12037" max="12037" width="141.85546875" customWidth="1"/>
    <col min="12038" max="12038" width="29.42578125" customWidth="1"/>
    <col min="12039" max="12039" width="20" customWidth="1"/>
    <col min="12040" max="12040" width="15.42578125" customWidth="1"/>
    <col min="12041" max="12041" width="20.85546875" customWidth="1"/>
    <col min="12042" max="12042" width="25.85546875" customWidth="1"/>
    <col min="12043" max="12043" width="39.7109375" customWidth="1"/>
    <col min="12044" max="12044" width="34.85546875" customWidth="1"/>
    <col min="12289" max="12290" width="0" hidden="1" customWidth="1"/>
    <col min="12291" max="12291" width="46.28515625" customWidth="1"/>
    <col min="12292" max="12292" width="9.85546875" customWidth="1"/>
    <col min="12293" max="12293" width="141.85546875" customWidth="1"/>
    <col min="12294" max="12294" width="29.42578125" customWidth="1"/>
    <col min="12295" max="12295" width="20" customWidth="1"/>
    <col min="12296" max="12296" width="15.42578125" customWidth="1"/>
    <col min="12297" max="12297" width="20.85546875" customWidth="1"/>
    <col min="12298" max="12298" width="25.85546875" customWidth="1"/>
    <col min="12299" max="12299" width="39.7109375" customWidth="1"/>
    <col min="12300" max="12300" width="34.85546875" customWidth="1"/>
    <col min="12545" max="12546" width="0" hidden="1" customWidth="1"/>
    <col min="12547" max="12547" width="46.28515625" customWidth="1"/>
    <col min="12548" max="12548" width="9.85546875" customWidth="1"/>
    <col min="12549" max="12549" width="141.85546875" customWidth="1"/>
    <col min="12550" max="12550" width="29.42578125" customWidth="1"/>
    <col min="12551" max="12551" width="20" customWidth="1"/>
    <col min="12552" max="12552" width="15.42578125" customWidth="1"/>
    <col min="12553" max="12553" width="20.85546875" customWidth="1"/>
    <col min="12554" max="12554" width="25.85546875" customWidth="1"/>
    <col min="12555" max="12555" width="39.7109375" customWidth="1"/>
    <col min="12556" max="12556" width="34.85546875" customWidth="1"/>
    <col min="12801" max="12802" width="0" hidden="1" customWidth="1"/>
    <col min="12803" max="12803" width="46.28515625" customWidth="1"/>
    <col min="12804" max="12804" width="9.85546875" customWidth="1"/>
    <col min="12805" max="12805" width="141.85546875" customWidth="1"/>
    <col min="12806" max="12806" width="29.42578125" customWidth="1"/>
    <col min="12807" max="12807" width="20" customWidth="1"/>
    <col min="12808" max="12808" width="15.42578125" customWidth="1"/>
    <col min="12809" max="12809" width="20.85546875" customWidth="1"/>
    <col min="12810" max="12810" width="25.85546875" customWidth="1"/>
    <col min="12811" max="12811" width="39.7109375" customWidth="1"/>
    <col min="12812" max="12812" width="34.85546875" customWidth="1"/>
    <col min="13057" max="13058" width="0" hidden="1" customWidth="1"/>
    <col min="13059" max="13059" width="46.28515625" customWidth="1"/>
    <col min="13060" max="13060" width="9.85546875" customWidth="1"/>
    <col min="13061" max="13061" width="141.85546875" customWidth="1"/>
    <col min="13062" max="13062" width="29.42578125" customWidth="1"/>
    <col min="13063" max="13063" width="20" customWidth="1"/>
    <col min="13064" max="13064" width="15.42578125" customWidth="1"/>
    <col min="13065" max="13065" width="20.85546875" customWidth="1"/>
    <col min="13066" max="13066" width="25.85546875" customWidth="1"/>
    <col min="13067" max="13067" width="39.7109375" customWidth="1"/>
    <col min="13068" max="13068" width="34.85546875" customWidth="1"/>
    <col min="13313" max="13314" width="0" hidden="1" customWidth="1"/>
    <col min="13315" max="13315" width="46.28515625" customWidth="1"/>
    <col min="13316" max="13316" width="9.85546875" customWidth="1"/>
    <col min="13317" max="13317" width="141.85546875" customWidth="1"/>
    <col min="13318" max="13318" width="29.42578125" customWidth="1"/>
    <col min="13319" max="13319" width="20" customWidth="1"/>
    <col min="13320" max="13320" width="15.42578125" customWidth="1"/>
    <col min="13321" max="13321" width="20.85546875" customWidth="1"/>
    <col min="13322" max="13322" width="25.85546875" customWidth="1"/>
    <col min="13323" max="13323" width="39.7109375" customWidth="1"/>
    <col min="13324" max="13324" width="34.85546875" customWidth="1"/>
    <col min="13569" max="13570" width="0" hidden="1" customWidth="1"/>
    <col min="13571" max="13571" width="46.28515625" customWidth="1"/>
    <col min="13572" max="13572" width="9.85546875" customWidth="1"/>
    <col min="13573" max="13573" width="141.85546875" customWidth="1"/>
    <col min="13574" max="13574" width="29.42578125" customWidth="1"/>
    <col min="13575" max="13575" width="20" customWidth="1"/>
    <col min="13576" max="13576" width="15.42578125" customWidth="1"/>
    <col min="13577" max="13577" width="20.85546875" customWidth="1"/>
    <col min="13578" max="13578" width="25.85546875" customWidth="1"/>
    <col min="13579" max="13579" width="39.7109375" customWidth="1"/>
    <col min="13580" max="13580" width="34.85546875" customWidth="1"/>
    <col min="13825" max="13826" width="0" hidden="1" customWidth="1"/>
    <col min="13827" max="13827" width="46.28515625" customWidth="1"/>
    <col min="13828" max="13828" width="9.85546875" customWidth="1"/>
    <col min="13829" max="13829" width="141.85546875" customWidth="1"/>
    <col min="13830" max="13830" width="29.42578125" customWidth="1"/>
    <col min="13831" max="13831" width="20" customWidth="1"/>
    <col min="13832" max="13832" width="15.42578125" customWidth="1"/>
    <col min="13833" max="13833" width="20.85546875" customWidth="1"/>
    <col min="13834" max="13834" width="25.85546875" customWidth="1"/>
    <col min="13835" max="13835" width="39.7109375" customWidth="1"/>
    <col min="13836" max="13836" width="34.85546875" customWidth="1"/>
    <col min="14081" max="14082" width="0" hidden="1" customWidth="1"/>
    <col min="14083" max="14083" width="46.28515625" customWidth="1"/>
    <col min="14084" max="14084" width="9.85546875" customWidth="1"/>
    <col min="14085" max="14085" width="141.85546875" customWidth="1"/>
    <col min="14086" max="14086" width="29.42578125" customWidth="1"/>
    <col min="14087" max="14087" width="20" customWidth="1"/>
    <col min="14088" max="14088" width="15.42578125" customWidth="1"/>
    <col min="14089" max="14089" width="20.85546875" customWidth="1"/>
    <col min="14090" max="14090" width="25.85546875" customWidth="1"/>
    <col min="14091" max="14091" width="39.7109375" customWidth="1"/>
    <col min="14092" max="14092" width="34.85546875" customWidth="1"/>
    <col min="14337" max="14338" width="0" hidden="1" customWidth="1"/>
    <col min="14339" max="14339" width="46.28515625" customWidth="1"/>
    <col min="14340" max="14340" width="9.85546875" customWidth="1"/>
    <col min="14341" max="14341" width="141.85546875" customWidth="1"/>
    <col min="14342" max="14342" width="29.42578125" customWidth="1"/>
    <col min="14343" max="14343" width="20" customWidth="1"/>
    <col min="14344" max="14344" width="15.42578125" customWidth="1"/>
    <col min="14345" max="14345" width="20.85546875" customWidth="1"/>
    <col min="14346" max="14346" width="25.85546875" customWidth="1"/>
    <col min="14347" max="14347" width="39.7109375" customWidth="1"/>
    <col min="14348" max="14348" width="34.85546875" customWidth="1"/>
    <col min="14593" max="14594" width="0" hidden="1" customWidth="1"/>
    <col min="14595" max="14595" width="46.28515625" customWidth="1"/>
    <col min="14596" max="14596" width="9.85546875" customWidth="1"/>
    <col min="14597" max="14597" width="141.85546875" customWidth="1"/>
    <col min="14598" max="14598" width="29.42578125" customWidth="1"/>
    <col min="14599" max="14599" width="20" customWidth="1"/>
    <col min="14600" max="14600" width="15.42578125" customWidth="1"/>
    <col min="14601" max="14601" width="20.85546875" customWidth="1"/>
    <col min="14602" max="14602" width="25.85546875" customWidth="1"/>
    <col min="14603" max="14603" width="39.7109375" customWidth="1"/>
    <col min="14604" max="14604" width="34.85546875" customWidth="1"/>
    <col min="14849" max="14850" width="0" hidden="1" customWidth="1"/>
    <col min="14851" max="14851" width="46.28515625" customWidth="1"/>
    <col min="14852" max="14852" width="9.85546875" customWidth="1"/>
    <col min="14853" max="14853" width="141.85546875" customWidth="1"/>
    <col min="14854" max="14854" width="29.42578125" customWidth="1"/>
    <col min="14855" max="14855" width="20" customWidth="1"/>
    <col min="14856" max="14856" width="15.42578125" customWidth="1"/>
    <col min="14857" max="14857" width="20.85546875" customWidth="1"/>
    <col min="14858" max="14858" width="25.85546875" customWidth="1"/>
    <col min="14859" max="14859" width="39.7109375" customWidth="1"/>
    <col min="14860" max="14860" width="34.85546875" customWidth="1"/>
    <col min="15105" max="15106" width="0" hidden="1" customWidth="1"/>
    <col min="15107" max="15107" width="46.28515625" customWidth="1"/>
    <col min="15108" max="15108" width="9.85546875" customWidth="1"/>
    <col min="15109" max="15109" width="141.85546875" customWidth="1"/>
    <col min="15110" max="15110" width="29.42578125" customWidth="1"/>
    <col min="15111" max="15111" width="20" customWidth="1"/>
    <col min="15112" max="15112" width="15.42578125" customWidth="1"/>
    <col min="15113" max="15113" width="20.85546875" customWidth="1"/>
    <col min="15114" max="15114" width="25.85546875" customWidth="1"/>
    <col min="15115" max="15115" width="39.7109375" customWidth="1"/>
    <col min="15116" max="15116" width="34.85546875" customWidth="1"/>
    <col min="15361" max="15362" width="0" hidden="1" customWidth="1"/>
    <col min="15363" max="15363" width="46.28515625" customWidth="1"/>
    <col min="15364" max="15364" width="9.85546875" customWidth="1"/>
    <col min="15365" max="15365" width="141.85546875" customWidth="1"/>
    <col min="15366" max="15366" width="29.42578125" customWidth="1"/>
    <col min="15367" max="15367" width="20" customWidth="1"/>
    <col min="15368" max="15368" width="15.42578125" customWidth="1"/>
    <col min="15369" max="15369" width="20.85546875" customWidth="1"/>
    <col min="15370" max="15370" width="25.85546875" customWidth="1"/>
    <col min="15371" max="15371" width="39.7109375" customWidth="1"/>
    <col min="15372" max="15372" width="34.85546875" customWidth="1"/>
    <col min="15617" max="15618" width="0" hidden="1" customWidth="1"/>
    <col min="15619" max="15619" width="46.28515625" customWidth="1"/>
    <col min="15620" max="15620" width="9.85546875" customWidth="1"/>
    <col min="15621" max="15621" width="141.85546875" customWidth="1"/>
    <col min="15622" max="15622" width="29.42578125" customWidth="1"/>
    <col min="15623" max="15623" width="20" customWidth="1"/>
    <col min="15624" max="15624" width="15.42578125" customWidth="1"/>
    <col min="15625" max="15625" width="20.85546875" customWidth="1"/>
    <col min="15626" max="15626" width="25.85546875" customWidth="1"/>
    <col min="15627" max="15627" width="39.7109375" customWidth="1"/>
    <col min="15628" max="15628" width="34.85546875" customWidth="1"/>
    <col min="15873" max="15874" width="0" hidden="1" customWidth="1"/>
    <col min="15875" max="15875" width="46.28515625" customWidth="1"/>
    <col min="15876" max="15876" width="9.85546875" customWidth="1"/>
    <col min="15877" max="15877" width="141.85546875" customWidth="1"/>
    <col min="15878" max="15878" width="29.42578125" customWidth="1"/>
    <col min="15879" max="15879" width="20" customWidth="1"/>
    <col min="15880" max="15880" width="15.42578125" customWidth="1"/>
    <col min="15881" max="15881" width="20.85546875" customWidth="1"/>
    <col min="15882" max="15882" width="25.85546875" customWidth="1"/>
    <col min="15883" max="15883" width="39.7109375" customWidth="1"/>
    <col min="15884" max="15884" width="34.85546875" customWidth="1"/>
    <col min="16129" max="16130" width="0" hidden="1" customWidth="1"/>
    <col min="16131" max="16131" width="46.28515625" customWidth="1"/>
    <col min="16132" max="16132" width="9.85546875" customWidth="1"/>
    <col min="16133" max="16133" width="141.85546875" customWidth="1"/>
    <col min="16134" max="16134" width="29.42578125" customWidth="1"/>
    <col min="16135" max="16135" width="20" customWidth="1"/>
    <col min="16136" max="16136" width="15.42578125" customWidth="1"/>
    <col min="16137" max="16137" width="20.85546875" customWidth="1"/>
    <col min="16138" max="16138" width="25.85546875" customWidth="1"/>
    <col min="16139" max="16139" width="39.7109375" customWidth="1"/>
    <col min="16140" max="16140" width="34.85546875" customWidth="1"/>
  </cols>
  <sheetData>
    <row r="1" spans="2:12" s="3" customFormat="1" ht="24.75" customHeight="1" x14ac:dyDescent="0.35">
      <c r="E1" s="4"/>
      <c r="F1" s="4"/>
      <c r="H1" s="5"/>
    </row>
    <row r="2" spans="2:12" s="3" customFormat="1" ht="24.75" customHeight="1" x14ac:dyDescent="0.35">
      <c r="E2" s="734"/>
      <c r="F2" s="734"/>
      <c r="G2" s="734"/>
      <c r="H2" s="734"/>
      <c r="I2" s="734"/>
      <c r="J2" s="734"/>
    </row>
    <row r="3" spans="2:12" s="3" customFormat="1" ht="24.75" customHeight="1" x14ac:dyDescent="0.35">
      <c r="E3" s="734"/>
      <c r="F3" s="734"/>
      <c r="G3" s="734"/>
      <c r="H3" s="734"/>
      <c r="I3" s="734"/>
      <c r="J3" s="734"/>
    </row>
    <row r="4" spans="2:12" s="3" customFormat="1" ht="24.75" customHeight="1" x14ac:dyDescent="0.35">
      <c r="E4" s="734"/>
      <c r="F4" s="734"/>
      <c r="G4" s="734"/>
      <c r="H4" s="734"/>
      <c r="I4" s="734"/>
      <c r="J4" s="734"/>
    </row>
    <row r="5" spans="2:12" s="3" customFormat="1" ht="24.75" customHeight="1" x14ac:dyDescent="0.35">
      <c r="E5" s="734"/>
      <c r="F5" s="734"/>
      <c r="G5" s="734"/>
      <c r="H5" s="734"/>
      <c r="I5" s="734"/>
      <c r="J5" s="734"/>
    </row>
    <row r="6" spans="2:12" s="3" customFormat="1" ht="24.75" customHeight="1" x14ac:dyDescent="0.35">
      <c r="E6" s="734"/>
      <c r="F6" s="734"/>
      <c r="G6" s="734"/>
      <c r="H6" s="734"/>
      <c r="I6" s="734"/>
      <c r="J6" s="734"/>
    </row>
    <row r="7" spans="2:12" s="3" customFormat="1" ht="24.75" customHeight="1" x14ac:dyDescent="0.35">
      <c r="E7" s="735" t="s">
        <v>1764</v>
      </c>
      <c r="F7" s="735"/>
      <c r="G7" s="735"/>
      <c r="H7" s="735"/>
      <c r="I7" s="735"/>
    </row>
    <row r="8" spans="2:12" s="3" customFormat="1" ht="9.75" customHeight="1" x14ac:dyDescent="0.35">
      <c r="E8" s="4"/>
      <c r="F8" s="4"/>
      <c r="H8" s="5"/>
    </row>
    <row r="9" spans="2:12" ht="158.25" customHeight="1" x14ac:dyDescent="0.25">
      <c r="D9" s="736" t="s">
        <v>1763</v>
      </c>
      <c r="E9" s="737"/>
      <c r="F9" s="737"/>
      <c r="G9" s="737"/>
      <c r="H9" s="737"/>
    </row>
    <row r="10" spans="2:12" s="3" customFormat="1" ht="59.25" customHeight="1" x14ac:dyDescent="0.85">
      <c r="C10" s="733" t="s">
        <v>2</v>
      </c>
      <c r="D10" s="733"/>
      <c r="E10" s="733"/>
      <c r="F10" s="733"/>
      <c r="G10" s="733"/>
      <c r="H10" s="733"/>
      <c r="I10" s="733"/>
      <c r="J10" s="733"/>
      <c r="K10" s="733"/>
    </row>
    <row r="11" spans="2:12" s="6" customFormat="1" ht="44.25" customHeight="1" x14ac:dyDescent="0.5">
      <c r="B11" s="7"/>
      <c r="C11" s="7" t="s">
        <v>3</v>
      </c>
      <c r="D11" s="7" t="s">
        <v>4</v>
      </c>
      <c r="E11" s="7" t="s">
        <v>5</v>
      </c>
      <c r="F11" s="8" t="s">
        <v>6</v>
      </c>
      <c r="G11" s="9" t="s">
        <v>7</v>
      </c>
      <c r="H11" s="9" t="s">
        <v>8</v>
      </c>
      <c r="I11" s="10" t="s">
        <v>9</v>
      </c>
      <c r="J11" s="10" t="s">
        <v>10</v>
      </c>
      <c r="K11" s="10" t="s">
        <v>11</v>
      </c>
      <c r="L11" s="7"/>
    </row>
    <row r="12" spans="2:12" s="11" customFormat="1" ht="24.75" customHeight="1" x14ac:dyDescent="0.4">
      <c r="D12" s="12"/>
      <c r="E12" s="11" t="s">
        <v>1791</v>
      </c>
      <c r="F12" s="13"/>
      <c r="G12" s="14"/>
      <c r="H12" s="461">
        <f>ESTIMATE!F5</f>
        <v>5.2999999999999999E-2</v>
      </c>
      <c r="J12" s="334">
        <v>1.5E-3</v>
      </c>
    </row>
    <row r="13" spans="2:12" s="3" customFormat="1" ht="24.75" customHeight="1" x14ac:dyDescent="0.35">
      <c r="C13" s="335" t="s">
        <v>12</v>
      </c>
      <c r="D13" s="335"/>
      <c r="E13" s="335" t="s">
        <v>13</v>
      </c>
      <c r="F13" s="336">
        <v>0</v>
      </c>
      <c r="G13" s="5">
        <f>VLOOKUP(E13,$E$95:$F$181,2,FALSE)*F13</f>
        <v>0</v>
      </c>
      <c r="H13" s="5">
        <f>G13*$H$12</f>
        <v>0</v>
      </c>
      <c r="I13" s="16">
        <f>G13+H13</f>
        <v>0</v>
      </c>
      <c r="J13" s="16">
        <f>I13*$J$12</f>
        <v>0</v>
      </c>
      <c r="K13" s="16">
        <f>I13+J13</f>
        <v>0</v>
      </c>
      <c r="L13" s="16"/>
    </row>
    <row r="14" spans="2:12" s="3" customFormat="1" ht="24.75" customHeight="1" x14ac:dyDescent="0.35">
      <c r="C14" s="335" t="s">
        <v>14</v>
      </c>
      <c r="D14" s="335"/>
      <c r="E14" s="335" t="s">
        <v>15</v>
      </c>
      <c r="F14" s="336">
        <v>0</v>
      </c>
      <c r="G14" s="5">
        <f t="shared" ref="G14:G47" si="0">VLOOKUP(E14,$E$95:$F$181,2,FALSE)*F14</f>
        <v>0</v>
      </c>
      <c r="H14" s="5">
        <f t="shared" ref="H14:H47" si="1">G14*$H$12</f>
        <v>0</v>
      </c>
      <c r="I14" s="16">
        <f t="shared" ref="I14:I47" si="2">G14+H14</f>
        <v>0</v>
      </c>
      <c r="J14" s="16">
        <f t="shared" ref="J14:J47" si="3">I14*$J$12</f>
        <v>0</v>
      </c>
      <c r="K14" s="16">
        <f t="shared" ref="K14:K47" si="4">I14+J14</f>
        <v>0</v>
      </c>
      <c r="L14" s="16"/>
    </row>
    <row r="15" spans="2:12" s="3" customFormat="1" ht="24.75" customHeight="1" x14ac:dyDescent="0.35">
      <c r="C15" s="335" t="s">
        <v>16</v>
      </c>
      <c r="D15" s="335"/>
      <c r="E15" s="335" t="s">
        <v>17</v>
      </c>
      <c r="F15" s="336">
        <v>0</v>
      </c>
      <c r="G15" s="5">
        <f t="shared" si="0"/>
        <v>0</v>
      </c>
      <c r="H15" s="5">
        <f t="shared" si="1"/>
        <v>0</v>
      </c>
      <c r="I15" s="16">
        <f t="shared" si="2"/>
        <v>0</v>
      </c>
      <c r="J15" s="16">
        <f t="shared" si="3"/>
        <v>0</v>
      </c>
      <c r="K15" s="16">
        <f t="shared" si="4"/>
        <v>0</v>
      </c>
      <c r="L15" s="16"/>
    </row>
    <row r="16" spans="2:12" s="3" customFormat="1" ht="24.75" customHeight="1" x14ac:dyDescent="0.35">
      <c r="C16" s="335" t="s">
        <v>18</v>
      </c>
      <c r="D16" s="335"/>
      <c r="E16" s="335" t="s">
        <v>19</v>
      </c>
      <c r="F16" s="336">
        <v>0</v>
      </c>
      <c r="G16" s="5">
        <f t="shared" si="0"/>
        <v>0</v>
      </c>
      <c r="H16" s="5">
        <f t="shared" si="1"/>
        <v>0</v>
      </c>
      <c r="I16" s="16">
        <f t="shared" si="2"/>
        <v>0</v>
      </c>
      <c r="J16" s="16">
        <f t="shared" si="3"/>
        <v>0</v>
      </c>
      <c r="K16" s="16">
        <f t="shared" si="4"/>
        <v>0</v>
      </c>
      <c r="L16" s="16"/>
    </row>
    <row r="17" spans="3:12" s="3" customFormat="1" ht="24.75" customHeight="1" x14ac:dyDescent="0.35">
      <c r="C17" s="335" t="s">
        <v>20</v>
      </c>
      <c r="D17" s="335"/>
      <c r="E17" s="335" t="s">
        <v>21</v>
      </c>
      <c r="F17" s="336">
        <v>0</v>
      </c>
      <c r="G17" s="5">
        <f t="shared" si="0"/>
        <v>0</v>
      </c>
      <c r="H17" s="5">
        <f t="shared" si="1"/>
        <v>0</v>
      </c>
      <c r="I17" s="16">
        <f t="shared" si="2"/>
        <v>0</v>
      </c>
      <c r="J17" s="16">
        <f t="shared" si="3"/>
        <v>0</v>
      </c>
      <c r="K17" s="16">
        <f t="shared" si="4"/>
        <v>0</v>
      </c>
      <c r="L17" s="16"/>
    </row>
    <row r="18" spans="3:12" s="3" customFormat="1" ht="24.75" customHeight="1" x14ac:dyDescent="0.35">
      <c r="C18" s="335" t="s">
        <v>22</v>
      </c>
      <c r="D18" s="335"/>
      <c r="E18" s="335" t="s">
        <v>23</v>
      </c>
      <c r="F18" s="336">
        <v>0</v>
      </c>
      <c r="G18" s="5">
        <f t="shared" si="0"/>
        <v>0</v>
      </c>
      <c r="H18" s="5">
        <f t="shared" si="1"/>
        <v>0</v>
      </c>
      <c r="I18" s="16">
        <f t="shared" si="2"/>
        <v>0</v>
      </c>
      <c r="J18" s="16">
        <f t="shared" si="3"/>
        <v>0</v>
      </c>
      <c r="K18" s="16">
        <f t="shared" si="4"/>
        <v>0</v>
      </c>
      <c r="L18" s="16"/>
    </row>
    <row r="19" spans="3:12" s="3" customFormat="1" ht="24.75" customHeight="1" x14ac:dyDescent="0.35">
      <c r="C19" s="335" t="s">
        <v>24</v>
      </c>
      <c r="D19" s="335"/>
      <c r="E19" s="335" t="s">
        <v>25</v>
      </c>
      <c r="F19" s="336">
        <v>0</v>
      </c>
      <c r="G19" s="5">
        <f t="shared" si="0"/>
        <v>0</v>
      </c>
      <c r="H19" s="5">
        <f t="shared" si="1"/>
        <v>0</v>
      </c>
      <c r="I19" s="16">
        <f t="shared" si="2"/>
        <v>0</v>
      </c>
      <c r="J19" s="16">
        <f t="shared" si="3"/>
        <v>0</v>
      </c>
      <c r="K19" s="16">
        <f t="shared" si="4"/>
        <v>0</v>
      </c>
      <c r="L19" s="16"/>
    </row>
    <row r="20" spans="3:12" s="3" customFormat="1" ht="24.75" customHeight="1" x14ac:dyDescent="0.35">
      <c r="C20" s="335" t="s">
        <v>26</v>
      </c>
      <c r="D20" s="335"/>
      <c r="E20" s="335" t="s">
        <v>27</v>
      </c>
      <c r="F20" s="336">
        <v>0</v>
      </c>
      <c r="G20" s="5">
        <f t="shared" si="0"/>
        <v>0</v>
      </c>
      <c r="H20" s="5">
        <f t="shared" si="1"/>
        <v>0</v>
      </c>
      <c r="I20" s="16">
        <f t="shared" si="2"/>
        <v>0</v>
      </c>
      <c r="J20" s="16">
        <f t="shared" si="3"/>
        <v>0</v>
      </c>
      <c r="K20" s="16">
        <f t="shared" si="4"/>
        <v>0</v>
      </c>
      <c r="L20" s="16"/>
    </row>
    <row r="21" spans="3:12" s="3" customFormat="1" ht="24.75" customHeight="1" x14ac:dyDescent="0.35">
      <c r="C21" s="335" t="s">
        <v>26</v>
      </c>
      <c r="D21" s="335"/>
      <c r="E21" s="335" t="s">
        <v>28</v>
      </c>
      <c r="F21" s="336">
        <v>0</v>
      </c>
      <c r="G21" s="5">
        <f t="shared" si="0"/>
        <v>0</v>
      </c>
      <c r="H21" s="5">
        <f t="shared" si="1"/>
        <v>0</v>
      </c>
      <c r="I21" s="16">
        <f t="shared" si="2"/>
        <v>0</v>
      </c>
      <c r="J21" s="16">
        <f t="shared" si="3"/>
        <v>0</v>
      </c>
      <c r="K21" s="16">
        <f t="shared" si="4"/>
        <v>0</v>
      </c>
      <c r="L21" s="16"/>
    </row>
    <row r="22" spans="3:12" s="3" customFormat="1" ht="24.75" customHeight="1" x14ac:dyDescent="0.35">
      <c r="C22" s="335" t="s">
        <v>26</v>
      </c>
      <c r="D22" s="335"/>
      <c r="E22" s="335" t="s">
        <v>29</v>
      </c>
      <c r="F22" s="336">
        <v>0</v>
      </c>
      <c r="G22" s="5">
        <f t="shared" si="0"/>
        <v>0</v>
      </c>
      <c r="H22" s="5">
        <f t="shared" si="1"/>
        <v>0</v>
      </c>
      <c r="I22" s="16">
        <f t="shared" si="2"/>
        <v>0</v>
      </c>
      <c r="J22" s="16">
        <f t="shared" si="3"/>
        <v>0</v>
      </c>
      <c r="K22" s="16">
        <f t="shared" si="4"/>
        <v>0</v>
      </c>
      <c r="L22" s="16"/>
    </row>
    <row r="23" spans="3:12" s="3" customFormat="1" ht="24.75" customHeight="1" x14ac:dyDescent="0.35">
      <c r="C23" s="335" t="s">
        <v>26</v>
      </c>
      <c r="D23" s="335"/>
      <c r="E23" s="335" t="s">
        <v>30</v>
      </c>
      <c r="F23" s="336">
        <v>0</v>
      </c>
      <c r="G23" s="5">
        <f t="shared" si="0"/>
        <v>0</v>
      </c>
      <c r="H23" s="5">
        <f t="shared" si="1"/>
        <v>0</v>
      </c>
      <c r="I23" s="16">
        <f t="shared" si="2"/>
        <v>0</v>
      </c>
      <c r="J23" s="16">
        <f t="shared" si="3"/>
        <v>0</v>
      </c>
      <c r="K23" s="16">
        <f t="shared" si="4"/>
        <v>0</v>
      </c>
      <c r="L23" s="16"/>
    </row>
    <row r="24" spans="3:12" s="3" customFormat="1" ht="24.75" customHeight="1" x14ac:dyDescent="0.35">
      <c r="C24" s="335" t="s">
        <v>26</v>
      </c>
      <c r="D24" s="335"/>
      <c r="E24" s="335" t="s">
        <v>31</v>
      </c>
      <c r="F24" s="336">
        <v>0</v>
      </c>
      <c r="G24" s="5">
        <f t="shared" si="0"/>
        <v>0</v>
      </c>
      <c r="H24" s="5">
        <f t="shared" si="1"/>
        <v>0</v>
      </c>
      <c r="I24" s="16">
        <f t="shared" si="2"/>
        <v>0</v>
      </c>
      <c r="J24" s="16">
        <f t="shared" si="3"/>
        <v>0</v>
      </c>
      <c r="K24" s="16">
        <f t="shared" si="4"/>
        <v>0</v>
      </c>
      <c r="L24" s="16"/>
    </row>
    <row r="25" spans="3:12" s="3" customFormat="1" ht="24.75" customHeight="1" x14ac:dyDescent="0.35">
      <c r="C25" s="335" t="s">
        <v>26</v>
      </c>
      <c r="D25" s="335"/>
      <c r="E25" s="335" t="s">
        <v>32</v>
      </c>
      <c r="F25" s="336">
        <v>0</v>
      </c>
      <c r="G25" s="5">
        <f t="shared" si="0"/>
        <v>0</v>
      </c>
      <c r="H25" s="5">
        <f t="shared" si="1"/>
        <v>0</v>
      </c>
      <c r="I25" s="16">
        <f t="shared" si="2"/>
        <v>0</v>
      </c>
      <c r="J25" s="16">
        <f t="shared" si="3"/>
        <v>0</v>
      </c>
      <c r="K25" s="16">
        <f t="shared" si="4"/>
        <v>0</v>
      </c>
      <c r="L25" s="16"/>
    </row>
    <row r="26" spans="3:12" s="3" customFormat="1" ht="24.75" customHeight="1" x14ac:dyDescent="0.35">
      <c r="C26" s="335"/>
      <c r="D26" s="335"/>
      <c r="E26" s="335" t="s">
        <v>33</v>
      </c>
      <c r="F26" s="336">
        <v>0</v>
      </c>
      <c r="G26" s="5">
        <f t="shared" si="0"/>
        <v>0</v>
      </c>
      <c r="H26" s="5">
        <f t="shared" si="1"/>
        <v>0</v>
      </c>
      <c r="I26" s="16">
        <f t="shared" si="2"/>
        <v>0</v>
      </c>
      <c r="J26" s="16">
        <f t="shared" si="3"/>
        <v>0</v>
      </c>
      <c r="K26" s="16">
        <f t="shared" si="4"/>
        <v>0</v>
      </c>
      <c r="L26" s="16"/>
    </row>
    <row r="27" spans="3:12" s="3" customFormat="1" ht="24.75" customHeight="1" x14ac:dyDescent="0.35">
      <c r="C27" s="335" t="s">
        <v>34</v>
      </c>
      <c r="D27" s="335"/>
      <c r="E27" s="335" t="s">
        <v>35</v>
      </c>
      <c r="F27" s="336">
        <v>0</v>
      </c>
      <c r="G27" s="5">
        <f t="shared" si="0"/>
        <v>0</v>
      </c>
      <c r="H27" s="5">
        <f t="shared" si="1"/>
        <v>0</v>
      </c>
      <c r="I27" s="16">
        <f t="shared" si="2"/>
        <v>0</v>
      </c>
      <c r="J27" s="16">
        <f t="shared" si="3"/>
        <v>0</v>
      </c>
      <c r="K27" s="16">
        <f t="shared" si="4"/>
        <v>0</v>
      </c>
      <c r="L27" s="16"/>
    </row>
    <row r="28" spans="3:12" s="3" customFormat="1" ht="24.75" customHeight="1" x14ac:dyDescent="0.35">
      <c r="C28" s="335" t="s">
        <v>34</v>
      </c>
      <c r="D28" s="335"/>
      <c r="E28" s="335" t="s">
        <v>36</v>
      </c>
      <c r="F28" s="336">
        <v>0</v>
      </c>
      <c r="G28" s="5">
        <f t="shared" si="0"/>
        <v>0</v>
      </c>
      <c r="H28" s="5">
        <f t="shared" si="1"/>
        <v>0</v>
      </c>
      <c r="I28" s="16">
        <f t="shared" si="2"/>
        <v>0</v>
      </c>
      <c r="J28" s="16">
        <f t="shared" si="3"/>
        <v>0</v>
      </c>
      <c r="K28" s="16">
        <f t="shared" si="4"/>
        <v>0</v>
      </c>
      <c r="L28" s="16"/>
    </row>
    <row r="29" spans="3:12" s="3" customFormat="1" ht="24.75" customHeight="1" x14ac:dyDescent="0.35">
      <c r="C29" s="335" t="s">
        <v>37</v>
      </c>
      <c r="D29" s="335"/>
      <c r="E29" s="335" t="s">
        <v>35</v>
      </c>
      <c r="F29" s="336">
        <v>0</v>
      </c>
      <c r="G29" s="5">
        <f t="shared" si="0"/>
        <v>0</v>
      </c>
      <c r="H29" s="5">
        <f t="shared" si="1"/>
        <v>0</v>
      </c>
      <c r="I29" s="16">
        <f t="shared" si="2"/>
        <v>0</v>
      </c>
      <c r="J29" s="16">
        <f t="shared" si="3"/>
        <v>0</v>
      </c>
      <c r="K29" s="16">
        <f t="shared" si="4"/>
        <v>0</v>
      </c>
      <c r="L29" s="16"/>
    </row>
    <row r="30" spans="3:12" s="3" customFormat="1" ht="24.75" customHeight="1" x14ac:dyDescent="0.35">
      <c r="C30" s="335" t="s">
        <v>37</v>
      </c>
      <c r="D30" s="335"/>
      <c r="E30" s="335" t="s">
        <v>17</v>
      </c>
      <c r="F30" s="336">
        <v>0</v>
      </c>
      <c r="G30" s="5">
        <f t="shared" si="0"/>
        <v>0</v>
      </c>
      <c r="H30" s="5">
        <f t="shared" si="1"/>
        <v>0</v>
      </c>
      <c r="I30" s="16">
        <f t="shared" si="2"/>
        <v>0</v>
      </c>
      <c r="J30" s="16">
        <f t="shared" si="3"/>
        <v>0</v>
      </c>
      <c r="K30" s="16">
        <f t="shared" si="4"/>
        <v>0</v>
      </c>
      <c r="L30" s="16"/>
    </row>
    <row r="31" spans="3:12" s="3" customFormat="1" ht="24.75" customHeight="1" x14ac:dyDescent="0.35">
      <c r="C31" s="335" t="s">
        <v>38</v>
      </c>
      <c r="D31" s="335"/>
      <c r="E31" s="335" t="s">
        <v>35</v>
      </c>
      <c r="F31" s="336">
        <v>0</v>
      </c>
      <c r="G31" s="5">
        <f t="shared" si="0"/>
        <v>0</v>
      </c>
      <c r="H31" s="5">
        <f t="shared" si="1"/>
        <v>0</v>
      </c>
      <c r="I31" s="16">
        <f t="shared" si="2"/>
        <v>0</v>
      </c>
      <c r="J31" s="16">
        <f t="shared" si="3"/>
        <v>0</v>
      </c>
      <c r="K31" s="16">
        <f t="shared" si="4"/>
        <v>0</v>
      </c>
      <c r="L31" s="16"/>
    </row>
    <row r="32" spans="3:12" s="3" customFormat="1" ht="24.75" customHeight="1" x14ac:dyDescent="0.35">
      <c r="C32" s="335" t="s">
        <v>38</v>
      </c>
      <c r="D32" s="335"/>
      <c r="E32" s="335" t="s">
        <v>17</v>
      </c>
      <c r="F32" s="336">
        <v>0</v>
      </c>
      <c r="G32" s="5">
        <f t="shared" si="0"/>
        <v>0</v>
      </c>
      <c r="H32" s="5">
        <f t="shared" si="1"/>
        <v>0</v>
      </c>
      <c r="I32" s="16">
        <f t="shared" si="2"/>
        <v>0</v>
      </c>
      <c r="J32" s="16">
        <f t="shared" si="3"/>
        <v>0</v>
      </c>
      <c r="K32" s="16">
        <f t="shared" si="4"/>
        <v>0</v>
      </c>
      <c r="L32" s="16"/>
    </row>
    <row r="33" spans="3:12" s="3" customFormat="1" ht="24.75" customHeight="1" x14ac:dyDescent="0.35">
      <c r="C33" s="335" t="s">
        <v>39</v>
      </c>
      <c r="D33" s="335"/>
      <c r="E33" s="335" t="s">
        <v>40</v>
      </c>
      <c r="F33" s="336">
        <v>0</v>
      </c>
      <c r="G33" s="5">
        <f t="shared" si="0"/>
        <v>0</v>
      </c>
      <c r="H33" s="5">
        <f t="shared" si="1"/>
        <v>0</v>
      </c>
      <c r="I33" s="16">
        <f t="shared" si="2"/>
        <v>0</v>
      </c>
      <c r="J33" s="16">
        <f t="shared" si="3"/>
        <v>0</v>
      </c>
      <c r="K33" s="16">
        <f t="shared" si="4"/>
        <v>0</v>
      </c>
      <c r="L33" s="16"/>
    </row>
    <row r="34" spans="3:12" s="3" customFormat="1" ht="24.75" customHeight="1" x14ac:dyDescent="0.35">
      <c r="C34" s="335"/>
      <c r="D34" s="335"/>
      <c r="E34" s="335" t="s">
        <v>33</v>
      </c>
      <c r="F34" s="336">
        <v>0</v>
      </c>
      <c r="G34" s="5">
        <f t="shared" si="0"/>
        <v>0</v>
      </c>
      <c r="H34" s="5">
        <f t="shared" si="1"/>
        <v>0</v>
      </c>
      <c r="I34" s="16">
        <f t="shared" si="2"/>
        <v>0</v>
      </c>
      <c r="J34" s="16">
        <f t="shared" si="3"/>
        <v>0</v>
      </c>
      <c r="K34" s="16">
        <f t="shared" si="4"/>
        <v>0</v>
      </c>
      <c r="L34" s="16"/>
    </row>
    <row r="35" spans="3:12" s="3" customFormat="1" ht="24.75" customHeight="1" x14ac:dyDescent="0.35">
      <c r="C35" s="335"/>
      <c r="D35" s="335"/>
      <c r="E35" s="335" t="s">
        <v>33</v>
      </c>
      <c r="F35" s="336">
        <v>0</v>
      </c>
      <c r="G35" s="5">
        <f t="shared" si="0"/>
        <v>0</v>
      </c>
      <c r="H35" s="5">
        <f t="shared" si="1"/>
        <v>0</v>
      </c>
      <c r="I35" s="16">
        <f t="shared" si="2"/>
        <v>0</v>
      </c>
      <c r="J35" s="16">
        <f t="shared" si="3"/>
        <v>0</v>
      </c>
      <c r="K35" s="16">
        <f t="shared" si="4"/>
        <v>0</v>
      </c>
      <c r="L35" s="16"/>
    </row>
    <row r="36" spans="3:12" s="3" customFormat="1" ht="24.75" customHeight="1" x14ac:dyDescent="0.35">
      <c r="C36" s="335"/>
      <c r="D36" s="335"/>
      <c r="E36" s="335" t="s">
        <v>33</v>
      </c>
      <c r="F36" s="336">
        <v>0</v>
      </c>
      <c r="G36" s="5">
        <f t="shared" si="0"/>
        <v>0</v>
      </c>
      <c r="H36" s="5">
        <f t="shared" si="1"/>
        <v>0</v>
      </c>
      <c r="I36" s="16">
        <f t="shared" si="2"/>
        <v>0</v>
      </c>
      <c r="J36" s="16">
        <f t="shared" si="3"/>
        <v>0</v>
      </c>
      <c r="K36" s="16">
        <f t="shared" si="4"/>
        <v>0</v>
      </c>
      <c r="L36" s="16"/>
    </row>
    <row r="37" spans="3:12" s="3" customFormat="1" ht="24.75" customHeight="1" x14ac:dyDescent="0.35">
      <c r="C37" s="335"/>
      <c r="D37" s="335"/>
      <c r="E37" s="335" t="s">
        <v>33</v>
      </c>
      <c r="F37" s="336">
        <v>0</v>
      </c>
      <c r="G37" s="5">
        <f t="shared" si="0"/>
        <v>0</v>
      </c>
      <c r="H37" s="5">
        <f t="shared" si="1"/>
        <v>0</v>
      </c>
      <c r="I37" s="16">
        <f t="shared" si="2"/>
        <v>0</v>
      </c>
      <c r="J37" s="16">
        <f t="shared" si="3"/>
        <v>0</v>
      </c>
      <c r="K37" s="16">
        <f t="shared" si="4"/>
        <v>0</v>
      </c>
      <c r="L37" s="16"/>
    </row>
    <row r="38" spans="3:12" s="3" customFormat="1" ht="24.75" customHeight="1" x14ac:dyDescent="0.35">
      <c r="C38" s="335"/>
      <c r="D38" s="335"/>
      <c r="E38" s="335" t="s">
        <v>33</v>
      </c>
      <c r="F38" s="336">
        <v>0</v>
      </c>
      <c r="G38" s="5">
        <f t="shared" si="0"/>
        <v>0</v>
      </c>
      <c r="H38" s="5">
        <f t="shared" si="1"/>
        <v>0</v>
      </c>
      <c r="I38" s="16">
        <f t="shared" si="2"/>
        <v>0</v>
      </c>
      <c r="J38" s="16">
        <f t="shared" si="3"/>
        <v>0</v>
      </c>
      <c r="K38" s="16">
        <f t="shared" si="4"/>
        <v>0</v>
      </c>
      <c r="L38" s="16"/>
    </row>
    <row r="39" spans="3:12" s="3" customFormat="1" ht="24.75" customHeight="1" x14ac:dyDescent="0.35">
      <c r="C39" s="335"/>
      <c r="D39" s="335"/>
      <c r="E39" s="335" t="s">
        <v>33</v>
      </c>
      <c r="F39" s="336">
        <v>0</v>
      </c>
      <c r="G39" s="5">
        <f t="shared" si="0"/>
        <v>0</v>
      </c>
      <c r="H39" s="5">
        <f t="shared" si="1"/>
        <v>0</v>
      </c>
      <c r="I39" s="16">
        <f t="shared" si="2"/>
        <v>0</v>
      </c>
      <c r="J39" s="16">
        <f t="shared" si="3"/>
        <v>0</v>
      </c>
      <c r="K39" s="16">
        <f t="shared" si="4"/>
        <v>0</v>
      </c>
      <c r="L39" s="16"/>
    </row>
    <row r="40" spans="3:12" s="3" customFormat="1" ht="24.75" customHeight="1" x14ac:dyDescent="0.35">
      <c r="C40" s="335"/>
      <c r="D40" s="335"/>
      <c r="E40" s="335" t="s">
        <v>33</v>
      </c>
      <c r="F40" s="336">
        <v>0</v>
      </c>
      <c r="G40" s="5">
        <f t="shared" si="0"/>
        <v>0</v>
      </c>
      <c r="H40" s="5">
        <f t="shared" si="1"/>
        <v>0</v>
      </c>
      <c r="I40" s="16">
        <f t="shared" si="2"/>
        <v>0</v>
      </c>
      <c r="J40" s="16">
        <f t="shared" si="3"/>
        <v>0</v>
      </c>
      <c r="K40" s="16">
        <f t="shared" si="4"/>
        <v>0</v>
      </c>
      <c r="L40" s="16"/>
    </row>
    <row r="41" spans="3:12" s="3" customFormat="1" ht="24.75" customHeight="1" x14ac:dyDescent="0.35">
      <c r="C41" s="335"/>
      <c r="D41" s="335"/>
      <c r="E41" s="335" t="s">
        <v>33</v>
      </c>
      <c r="F41" s="336">
        <v>0</v>
      </c>
      <c r="G41" s="5">
        <f t="shared" si="0"/>
        <v>0</v>
      </c>
      <c r="H41" s="5">
        <f t="shared" si="1"/>
        <v>0</v>
      </c>
      <c r="I41" s="16">
        <f t="shared" si="2"/>
        <v>0</v>
      </c>
      <c r="J41" s="16">
        <f t="shared" si="3"/>
        <v>0</v>
      </c>
      <c r="K41" s="16">
        <f t="shared" si="4"/>
        <v>0</v>
      </c>
      <c r="L41" s="16"/>
    </row>
    <row r="42" spans="3:12" s="3" customFormat="1" ht="24.75" customHeight="1" x14ac:dyDescent="0.35">
      <c r="C42" s="335"/>
      <c r="D42" s="335"/>
      <c r="E42" s="335" t="s">
        <v>33</v>
      </c>
      <c r="F42" s="336">
        <v>0</v>
      </c>
      <c r="G42" s="5">
        <f t="shared" si="0"/>
        <v>0</v>
      </c>
      <c r="H42" s="5">
        <f t="shared" si="1"/>
        <v>0</v>
      </c>
      <c r="I42" s="16">
        <f t="shared" si="2"/>
        <v>0</v>
      </c>
      <c r="J42" s="16">
        <f t="shared" si="3"/>
        <v>0</v>
      </c>
      <c r="K42" s="16">
        <f t="shared" si="4"/>
        <v>0</v>
      </c>
      <c r="L42" s="16"/>
    </row>
    <row r="43" spans="3:12" s="3" customFormat="1" ht="24.75" customHeight="1" x14ac:dyDescent="0.35">
      <c r="C43" s="335"/>
      <c r="D43" s="335"/>
      <c r="E43" s="335" t="s">
        <v>33</v>
      </c>
      <c r="F43" s="336">
        <v>0</v>
      </c>
      <c r="G43" s="5">
        <f t="shared" si="0"/>
        <v>0</v>
      </c>
      <c r="H43" s="5">
        <f t="shared" si="1"/>
        <v>0</v>
      </c>
      <c r="I43" s="16">
        <f t="shared" si="2"/>
        <v>0</v>
      </c>
      <c r="J43" s="16">
        <f t="shared" si="3"/>
        <v>0</v>
      </c>
      <c r="K43" s="16">
        <f t="shared" si="4"/>
        <v>0</v>
      </c>
      <c r="L43" s="16"/>
    </row>
    <row r="44" spans="3:12" s="3" customFormat="1" ht="24.75" customHeight="1" x14ac:dyDescent="0.35">
      <c r="C44" s="335"/>
      <c r="D44" s="335"/>
      <c r="E44" s="335" t="s">
        <v>33</v>
      </c>
      <c r="F44" s="336">
        <v>0</v>
      </c>
      <c r="G44" s="5">
        <f t="shared" si="0"/>
        <v>0</v>
      </c>
      <c r="H44" s="5">
        <f t="shared" si="1"/>
        <v>0</v>
      </c>
      <c r="I44" s="16">
        <f t="shared" si="2"/>
        <v>0</v>
      </c>
      <c r="J44" s="16">
        <f t="shared" si="3"/>
        <v>0</v>
      </c>
      <c r="K44" s="16">
        <f t="shared" si="4"/>
        <v>0</v>
      </c>
      <c r="L44" s="16"/>
    </row>
    <row r="45" spans="3:12" s="3" customFormat="1" ht="24.75" customHeight="1" x14ac:dyDescent="0.35">
      <c r="C45" s="335"/>
      <c r="D45" s="335"/>
      <c r="E45" s="335" t="s">
        <v>33</v>
      </c>
      <c r="F45" s="336">
        <v>0</v>
      </c>
      <c r="G45" s="5">
        <f t="shared" si="0"/>
        <v>0</v>
      </c>
      <c r="H45" s="5">
        <f t="shared" si="1"/>
        <v>0</v>
      </c>
      <c r="I45" s="16">
        <f t="shared" si="2"/>
        <v>0</v>
      </c>
      <c r="J45" s="16">
        <f t="shared" si="3"/>
        <v>0</v>
      </c>
      <c r="K45" s="16">
        <f t="shared" si="4"/>
        <v>0</v>
      </c>
    </row>
    <row r="46" spans="3:12" s="3" customFormat="1" ht="24.75" customHeight="1" x14ac:dyDescent="0.35">
      <c r="C46" s="335"/>
      <c r="D46" s="335"/>
      <c r="E46" s="335" t="s">
        <v>33</v>
      </c>
      <c r="F46" s="336">
        <v>0</v>
      </c>
      <c r="G46" s="5">
        <f t="shared" si="0"/>
        <v>0</v>
      </c>
      <c r="H46" s="5">
        <f t="shared" si="1"/>
        <v>0</v>
      </c>
      <c r="I46" s="16">
        <f t="shared" si="2"/>
        <v>0</v>
      </c>
      <c r="J46" s="16">
        <f t="shared" si="3"/>
        <v>0</v>
      </c>
      <c r="K46" s="16">
        <f t="shared" si="4"/>
        <v>0</v>
      </c>
      <c r="L46" s="16"/>
    </row>
    <row r="47" spans="3:12" s="3" customFormat="1" ht="24.75" customHeight="1" x14ac:dyDescent="0.35">
      <c r="C47" s="335"/>
      <c r="D47" s="335"/>
      <c r="E47" s="335" t="s">
        <v>33</v>
      </c>
      <c r="F47" s="336">
        <v>0</v>
      </c>
      <c r="G47" s="5">
        <f t="shared" si="0"/>
        <v>0</v>
      </c>
      <c r="H47" s="5">
        <f t="shared" si="1"/>
        <v>0</v>
      </c>
      <c r="I47" s="16">
        <f t="shared" si="2"/>
        <v>0</v>
      </c>
      <c r="J47" s="16">
        <f t="shared" si="3"/>
        <v>0</v>
      </c>
      <c r="K47" s="16">
        <f t="shared" si="4"/>
        <v>0</v>
      </c>
    </row>
    <row r="48" spans="3:12" s="3" customFormat="1" ht="24.75" customHeight="1" x14ac:dyDescent="0.5">
      <c r="F48" s="15"/>
      <c r="G48" s="17" t="s">
        <v>7</v>
      </c>
      <c r="H48" s="17" t="s">
        <v>8</v>
      </c>
      <c r="I48" s="18" t="s">
        <v>9</v>
      </c>
      <c r="J48" s="18" t="s">
        <v>10</v>
      </c>
      <c r="K48" s="18" t="s">
        <v>11</v>
      </c>
    </row>
    <row r="49" spans="1:12" s="3" customFormat="1" ht="24.75" customHeight="1" x14ac:dyDescent="0.4">
      <c r="E49" s="19" t="s">
        <v>1</v>
      </c>
      <c r="F49" s="15"/>
      <c r="G49" s="20">
        <f>SUM(G13:G47)</f>
        <v>0</v>
      </c>
      <c r="H49" s="20">
        <f>SUM(H13:H47)</f>
        <v>0</v>
      </c>
      <c r="I49" s="20">
        <f>SUM(I13:I47)</f>
        <v>0</v>
      </c>
      <c r="J49" s="20">
        <f>SUM(J13:J47)</f>
        <v>0</v>
      </c>
      <c r="K49" s="20">
        <f>SUM(K13:K47)</f>
        <v>0</v>
      </c>
    </row>
    <row r="50" spans="1:12" s="3" customFormat="1" ht="24.75" customHeight="1" x14ac:dyDescent="0.35">
      <c r="F50" s="15"/>
      <c r="G50" s="5"/>
      <c r="H50" s="5"/>
    </row>
    <row r="51" spans="1:12" s="22" customFormat="1" ht="48.75" customHeight="1" x14ac:dyDescent="0.5">
      <c r="A51" s="7"/>
      <c r="B51" s="7"/>
      <c r="C51" s="7" t="s">
        <v>41</v>
      </c>
      <c r="D51" s="7"/>
      <c r="E51" s="7" t="s">
        <v>5</v>
      </c>
      <c r="F51" s="8" t="s">
        <v>6</v>
      </c>
      <c r="G51" s="21" t="s">
        <v>7</v>
      </c>
      <c r="H51" s="21" t="s">
        <v>8</v>
      </c>
      <c r="I51" s="7" t="s">
        <v>9</v>
      </c>
      <c r="J51" s="7" t="s">
        <v>10</v>
      </c>
      <c r="K51" s="7" t="s">
        <v>11</v>
      </c>
      <c r="L51" s="7"/>
    </row>
    <row r="52" spans="1:12" s="3" customFormat="1" ht="24.75" customHeight="1" x14ac:dyDescent="0.35">
      <c r="B52" s="23"/>
      <c r="C52" s="23"/>
      <c r="D52" s="24"/>
      <c r="F52" s="15"/>
      <c r="G52" s="5"/>
      <c r="H52" s="5">
        <v>0</v>
      </c>
      <c r="J52" s="25">
        <f>$J$12</f>
        <v>1.5E-3</v>
      </c>
    </row>
    <row r="53" spans="1:12" s="3" customFormat="1" ht="24.75" customHeight="1" x14ac:dyDescent="0.35">
      <c r="C53" s="335"/>
      <c r="D53" s="335"/>
      <c r="E53" s="335" t="s">
        <v>42</v>
      </c>
      <c r="F53" s="337">
        <f>'SPECIFICATION SHEET'!H65+'SPECIFICATION SHEET'!H66</f>
        <v>0</v>
      </c>
      <c r="G53" s="5">
        <f t="shared" ref="G53:G60" si="5">VLOOKUP(E53,$E$189:$F$223,2,FALSE)*F53</f>
        <v>0</v>
      </c>
      <c r="H53" s="5">
        <v>0</v>
      </c>
      <c r="I53" s="16">
        <f>G53+H53</f>
        <v>0</v>
      </c>
      <c r="J53" s="16">
        <f t="shared" ref="J53:J60" si="6">I53*$J$12</f>
        <v>0</v>
      </c>
      <c r="K53" s="16">
        <f>I53+J53</f>
        <v>0</v>
      </c>
      <c r="L53" s="16"/>
    </row>
    <row r="54" spans="1:12" s="3" customFormat="1" ht="24.75" customHeight="1" x14ac:dyDescent="0.35">
      <c r="C54" s="335"/>
      <c r="D54" s="335"/>
      <c r="E54" s="335" t="s">
        <v>43</v>
      </c>
      <c r="F54" s="336">
        <v>0</v>
      </c>
      <c r="G54" s="5">
        <f t="shared" si="5"/>
        <v>0</v>
      </c>
      <c r="H54" s="5">
        <v>0</v>
      </c>
      <c r="I54" s="16">
        <f t="shared" ref="I54:I60" si="7">G54+H54</f>
        <v>0</v>
      </c>
      <c r="J54" s="16">
        <f t="shared" si="6"/>
        <v>0</v>
      </c>
      <c r="K54" s="16">
        <f t="shared" ref="K54:K60" si="8">I54+J54</f>
        <v>0</v>
      </c>
      <c r="L54" s="16"/>
    </row>
    <row r="55" spans="1:12" s="3" customFormat="1" ht="24.75" customHeight="1" x14ac:dyDescent="0.35">
      <c r="C55" s="335"/>
      <c r="D55" s="335"/>
      <c r="E55" s="335" t="s">
        <v>44</v>
      </c>
      <c r="F55" s="336">
        <v>0</v>
      </c>
      <c r="G55" s="5">
        <f t="shared" si="5"/>
        <v>0</v>
      </c>
      <c r="H55" s="5">
        <v>0</v>
      </c>
      <c r="I55" s="16">
        <f t="shared" si="7"/>
        <v>0</v>
      </c>
      <c r="J55" s="16">
        <f t="shared" si="6"/>
        <v>0</v>
      </c>
      <c r="K55" s="16">
        <f t="shared" si="8"/>
        <v>0</v>
      </c>
      <c r="L55" s="16"/>
    </row>
    <row r="56" spans="1:12" s="3" customFormat="1" ht="24.75" customHeight="1" x14ac:dyDescent="0.35">
      <c r="C56" s="335"/>
      <c r="D56" s="335"/>
      <c r="E56" s="335" t="s">
        <v>45</v>
      </c>
      <c r="F56" s="336">
        <v>0</v>
      </c>
      <c r="G56" s="5">
        <f t="shared" si="5"/>
        <v>0</v>
      </c>
      <c r="H56" s="5">
        <v>0</v>
      </c>
      <c r="I56" s="16">
        <f t="shared" si="7"/>
        <v>0</v>
      </c>
      <c r="J56" s="16">
        <f t="shared" si="6"/>
        <v>0</v>
      </c>
      <c r="K56" s="16">
        <f t="shared" si="8"/>
        <v>0</v>
      </c>
      <c r="L56" s="16"/>
    </row>
    <row r="57" spans="1:12" s="3" customFormat="1" ht="24.75" customHeight="1" x14ac:dyDescent="0.35">
      <c r="C57" s="335"/>
      <c r="D57" s="335"/>
      <c r="E57" s="335" t="s">
        <v>46</v>
      </c>
      <c r="F57" s="336">
        <v>0</v>
      </c>
      <c r="G57" s="5">
        <f t="shared" si="5"/>
        <v>0</v>
      </c>
      <c r="H57" s="5">
        <v>0</v>
      </c>
      <c r="I57" s="16">
        <f t="shared" si="7"/>
        <v>0</v>
      </c>
      <c r="J57" s="16">
        <f t="shared" si="6"/>
        <v>0</v>
      </c>
      <c r="K57" s="16">
        <f t="shared" si="8"/>
        <v>0</v>
      </c>
      <c r="L57" s="16"/>
    </row>
    <row r="58" spans="1:12" s="3" customFormat="1" ht="24.75" customHeight="1" x14ac:dyDescent="0.35">
      <c r="C58" s="335"/>
      <c r="D58" s="335"/>
      <c r="E58" s="335" t="s">
        <v>47</v>
      </c>
      <c r="F58" s="336">
        <v>0</v>
      </c>
      <c r="G58" s="5">
        <f t="shared" si="5"/>
        <v>0</v>
      </c>
      <c r="H58" s="5">
        <v>0</v>
      </c>
      <c r="I58" s="16">
        <f t="shared" si="7"/>
        <v>0</v>
      </c>
      <c r="J58" s="16">
        <f t="shared" si="6"/>
        <v>0</v>
      </c>
      <c r="K58" s="16">
        <f t="shared" si="8"/>
        <v>0</v>
      </c>
      <c r="L58" s="16"/>
    </row>
    <row r="59" spans="1:12" s="3" customFormat="1" ht="24.75" customHeight="1" x14ac:dyDescent="0.35">
      <c r="C59" s="335"/>
      <c r="D59" s="335"/>
      <c r="E59" s="335" t="s">
        <v>33</v>
      </c>
      <c r="F59" s="336">
        <v>0</v>
      </c>
      <c r="G59" s="5">
        <f t="shared" si="5"/>
        <v>0</v>
      </c>
      <c r="H59" s="5">
        <v>0</v>
      </c>
      <c r="I59" s="16">
        <f t="shared" si="7"/>
        <v>0</v>
      </c>
      <c r="J59" s="16">
        <f t="shared" si="6"/>
        <v>0</v>
      </c>
      <c r="K59" s="16">
        <f t="shared" si="8"/>
        <v>0</v>
      </c>
    </row>
    <row r="60" spans="1:12" s="3" customFormat="1" ht="24.75" customHeight="1" x14ac:dyDescent="0.35">
      <c r="C60" s="335"/>
      <c r="D60" s="335"/>
      <c r="E60" s="335" t="s">
        <v>33</v>
      </c>
      <c r="F60" s="336">
        <v>0</v>
      </c>
      <c r="G60" s="5">
        <f t="shared" si="5"/>
        <v>0</v>
      </c>
      <c r="H60" s="5">
        <v>0</v>
      </c>
      <c r="I60" s="16">
        <f t="shared" si="7"/>
        <v>0</v>
      </c>
      <c r="J60" s="16">
        <f t="shared" si="6"/>
        <v>0</v>
      </c>
      <c r="K60" s="16">
        <f t="shared" si="8"/>
        <v>0</v>
      </c>
      <c r="L60" s="16"/>
    </row>
    <row r="61" spans="1:12" s="3" customFormat="1" ht="24.75" customHeight="1" x14ac:dyDescent="0.5">
      <c r="F61" s="15"/>
      <c r="G61" s="17" t="s">
        <v>7</v>
      </c>
      <c r="H61" s="17" t="s">
        <v>8</v>
      </c>
      <c r="I61" s="18" t="s">
        <v>9</v>
      </c>
      <c r="J61" s="18" t="s">
        <v>10</v>
      </c>
      <c r="K61" s="18" t="s">
        <v>11</v>
      </c>
    </row>
    <row r="62" spans="1:12" s="3" customFormat="1" ht="24.75" customHeight="1" x14ac:dyDescent="0.4">
      <c r="E62" s="19" t="s">
        <v>1</v>
      </c>
      <c r="F62" s="15"/>
      <c r="G62" s="20">
        <f>SUM(G53:G60)</f>
        <v>0</v>
      </c>
      <c r="H62" s="20">
        <f>SUM(H53:H60)</f>
        <v>0</v>
      </c>
      <c r="I62" s="20">
        <f>SUM(I53:I60)</f>
        <v>0</v>
      </c>
      <c r="J62" s="20">
        <f>SUM(J53:J60)</f>
        <v>0</v>
      </c>
      <c r="K62" s="20">
        <f>SUM(K53:K60)</f>
        <v>0</v>
      </c>
    </row>
    <row r="63" spans="1:12" s="3" customFormat="1" ht="24.75" customHeight="1" x14ac:dyDescent="0.35">
      <c r="F63" s="15"/>
      <c r="G63" s="5"/>
      <c r="H63" s="5"/>
    </row>
    <row r="64" spans="1:12" s="3" customFormat="1" ht="24.75" customHeight="1" x14ac:dyDescent="0.35">
      <c r="F64" s="15"/>
      <c r="G64" s="5"/>
      <c r="H64" s="5"/>
    </row>
    <row r="65" spans="2:11" s="6" customFormat="1" ht="48.75" customHeight="1" x14ac:dyDescent="0.5">
      <c r="B65" s="7"/>
      <c r="C65" s="7" t="s">
        <v>48</v>
      </c>
      <c r="D65" s="7" t="s">
        <v>4</v>
      </c>
      <c r="E65" s="7" t="s">
        <v>5</v>
      </c>
      <c r="F65" s="8" t="s">
        <v>6</v>
      </c>
      <c r="G65" s="21" t="s">
        <v>7</v>
      </c>
      <c r="H65" s="21" t="s">
        <v>8</v>
      </c>
      <c r="I65" s="7" t="s">
        <v>9</v>
      </c>
      <c r="J65" s="7" t="s">
        <v>10</v>
      </c>
      <c r="K65" s="7" t="s">
        <v>11</v>
      </c>
    </row>
    <row r="66" spans="2:11" s="3" customFormat="1" ht="24.75" customHeight="1" x14ac:dyDescent="0.35">
      <c r="B66" s="23"/>
      <c r="C66" s="23"/>
      <c r="D66" s="24"/>
      <c r="F66" s="15"/>
      <c r="G66" s="5"/>
      <c r="H66" s="5">
        <v>0.05</v>
      </c>
      <c r="J66" s="25">
        <f>$J$12</f>
        <v>1.5E-3</v>
      </c>
    </row>
    <row r="67" spans="2:11" s="3" customFormat="1" ht="24.75" customHeight="1" x14ac:dyDescent="0.35">
      <c r="C67" s="335"/>
      <c r="D67" s="335"/>
      <c r="E67" s="335" t="s">
        <v>49</v>
      </c>
      <c r="F67" s="336">
        <v>0</v>
      </c>
      <c r="G67" s="5">
        <f t="shared" ref="G67:G76" si="9">VLOOKUP(E67,$E$91:$F$176,2,FALSE)*F67</f>
        <v>0</v>
      </c>
      <c r="H67" s="5">
        <f t="shared" ref="H67:H76" si="10">G67*$H$12</f>
        <v>0</v>
      </c>
      <c r="I67" s="16">
        <f>G67+H67</f>
        <v>0</v>
      </c>
      <c r="J67" s="16">
        <f t="shared" ref="J67:J76" si="11">I67*$J$12</f>
        <v>0</v>
      </c>
      <c r="K67" s="16">
        <f>I67+J67</f>
        <v>0</v>
      </c>
    </row>
    <row r="68" spans="2:11" s="3" customFormat="1" ht="24.75" customHeight="1" x14ac:dyDescent="0.35">
      <c r="C68" s="335"/>
      <c r="D68" s="335"/>
      <c r="E68" s="335" t="s">
        <v>50</v>
      </c>
      <c r="F68" s="336">
        <v>0</v>
      </c>
      <c r="G68" s="5">
        <f t="shared" si="9"/>
        <v>0</v>
      </c>
      <c r="H68" s="5">
        <f t="shared" si="10"/>
        <v>0</v>
      </c>
      <c r="I68" s="16">
        <f t="shared" ref="I68:I76" si="12">G68+H68</f>
        <v>0</v>
      </c>
      <c r="J68" s="16">
        <f t="shared" si="11"/>
        <v>0</v>
      </c>
      <c r="K68" s="16">
        <f t="shared" ref="K68:K76" si="13">I68+J68</f>
        <v>0</v>
      </c>
    </row>
    <row r="69" spans="2:11" s="3" customFormat="1" ht="24.75" customHeight="1" x14ac:dyDescent="0.35">
      <c r="C69" s="335"/>
      <c r="D69" s="335"/>
      <c r="E69" s="335" t="s">
        <v>51</v>
      </c>
      <c r="F69" s="336">
        <v>0</v>
      </c>
      <c r="G69" s="5">
        <f t="shared" si="9"/>
        <v>0</v>
      </c>
      <c r="H69" s="5">
        <f t="shared" si="10"/>
        <v>0</v>
      </c>
      <c r="I69" s="16">
        <f t="shared" si="12"/>
        <v>0</v>
      </c>
      <c r="J69" s="16">
        <f t="shared" si="11"/>
        <v>0</v>
      </c>
      <c r="K69" s="16">
        <f t="shared" si="13"/>
        <v>0</v>
      </c>
    </row>
    <row r="70" spans="2:11" s="3" customFormat="1" ht="24.75" customHeight="1" x14ac:dyDescent="0.35">
      <c r="C70" s="335"/>
      <c r="D70" s="335"/>
      <c r="E70" s="335" t="s">
        <v>52</v>
      </c>
      <c r="F70" s="336">
        <v>0</v>
      </c>
      <c r="G70" s="5">
        <f t="shared" si="9"/>
        <v>0</v>
      </c>
      <c r="H70" s="5">
        <f t="shared" si="10"/>
        <v>0</v>
      </c>
      <c r="I70" s="16">
        <f t="shared" si="12"/>
        <v>0</v>
      </c>
      <c r="J70" s="16">
        <f t="shared" si="11"/>
        <v>0</v>
      </c>
      <c r="K70" s="16">
        <f t="shared" si="13"/>
        <v>0</v>
      </c>
    </row>
    <row r="71" spans="2:11" s="3" customFormat="1" ht="24.75" customHeight="1" x14ac:dyDescent="0.35">
      <c r="C71" s="335"/>
      <c r="D71" s="335"/>
      <c r="E71" s="335" t="s">
        <v>40</v>
      </c>
      <c r="F71" s="336">
        <v>0</v>
      </c>
      <c r="G71" s="5">
        <f t="shared" si="9"/>
        <v>0</v>
      </c>
      <c r="H71" s="5">
        <f t="shared" si="10"/>
        <v>0</v>
      </c>
      <c r="I71" s="16">
        <f t="shared" si="12"/>
        <v>0</v>
      </c>
      <c r="J71" s="16">
        <f t="shared" si="11"/>
        <v>0</v>
      </c>
      <c r="K71" s="16">
        <f t="shared" si="13"/>
        <v>0</v>
      </c>
    </row>
    <row r="72" spans="2:11" s="3" customFormat="1" ht="24.75" customHeight="1" x14ac:dyDescent="0.35">
      <c r="C72" s="335"/>
      <c r="D72" s="335"/>
      <c r="E72" s="335" t="s">
        <v>53</v>
      </c>
      <c r="F72" s="336">
        <v>0</v>
      </c>
      <c r="G72" s="5">
        <f t="shared" si="9"/>
        <v>0</v>
      </c>
      <c r="H72" s="5">
        <f t="shared" si="10"/>
        <v>0</v>
      </c>
      <c r="I72" s="16">
        <f t="shared" si="12"/>
        <v>0</v>
      </c>
      <c r="J72" s="16">
        <f t="shared" si="11"/>
        <v>0</v>
      </c>
      <c r="K72" s="16">
        <f t="shared" si="13"/>
        <v>0</v>
      </c>
    </row>
    <row r="73" spans="2:11" s="3" customFormat="1" ht="24.75" customHeight="1" x14ac:dyDescent="0.35">
      <c r="C73" s="335"/>
      <c r="D73" s="335"/>
      <c r="E73" s="335" t="s">
        <v>33</v>
      </c>
      <c r="F73" s="336">
        <v>0</v>
      </c>
      <c r="G73" s="5">
        <f t="shared" si="9"/>
        <v>0</v>
      </c>
      <c r="H73" s="5">
        <f t="shared" si="10"/>
        <v>0</v>
      </c>
      <c r="I73" s="16">
        <f t="shared" si="12"/>
        <v>0</v>
      </c>
      <c r="J73" s="16">
        <f t="shared" si="11"/>
        <v>0</v>
      </c>
      <c r="K73" s="16">
        <f t="shared" si="13"/>
        <v>0</v>
      </c>
    </row>
    <row r="74" spans="2:11" s="3" customFormat="1" ht="24.75" customHeight="1" x14ac:dyDescent="0.35">
      <c r="C74" s="335"/>
      <c r="D74" s="335"/>
      <c r="E74" s="335" t="s">
        <v>33</v>
      </c>
      <c r="F74" s="336">
        <v>0</v>
      </c>
      <c r="G74" s="5">
        <f t="shared" si="9"/>
        <v>0</v>
      </c>
      <c r="H74" s="5">
        <f t="shared" si="10"/>
        <v>0</v>
      </c>
      <c r="I74" s="16">
        <f t="shared" si="12"/>
        <v>0</v>
      </c>
      <c r="J74" s="16">
        <f t="shared" si="11"/>
        <v>0</v>
      </c>
      <c r="K74" s="16">
        <f t="shared" si="13"/>
        <v>0</v>
      </c>
    </row>
    <row r="75" spans="2:11" s="3" customFormat="1" ht="24.75" customHeight="1" x14ac:dyDescent="0.35">
      <c r="C75" s="335"/>
      <c r="D75" s="335"/>
      <c r="E75" s="335" t="s">
        <v>33</v>
      </c>
      <c r="F75" s="336">
        <v>0</v>
      </c>
      <c r="G75" s="5">
        <f t="shared" si="9"/>
        <v>0</v>
      </c>
      <c r="H75" s="5">
        <f t="shared" si="10"/>
        <v>0</v>
      </c>
      <c r="I75" s="16">
        <f t="shared" si="12"/>
        <v>0</v>
      </c>
      <c r="J75" s="16">
        <f t="shared" si="11"/>
        <v>0</v>
      </c>
      <c r="K75" s="16">
        <f t="shared" si="13"/>
        <v>0</v>
      </c>
    </row>
    <row r="76" spans="2:11" s="3" customFormat="1" ht="24.75" customHeight="1" x14ac:dyDescent="0.35">
      <c r="C76" s="335"/>
      <c r="D76" s="335"/>
      <c r="E76" s="335" t="s">
        <v>33</v>
      </c>
      <c r="F76" s="336">
        <v>0</v>
      </c>
      <c r="G76" s="5">
        <f t="shared" si="9"/>
        <v>0</v>
      </c>
      <c r="H76" s="5">
        <f t="shared" si="10"/>
        <v>0</v>
      </c>
      <c r="I76" s="16">
        <f t="shared" si="12"/>
        <v>0</v>
      </c>
      <c r="J76" s="16">
        <f t="shared" si="11"/>
        <v>0</v>
      </c>
      <c r="K76" s="16">
        <f t="shared" si="13"/>
        <v>0</v>
      </c>
    </row>
    <row r="77" spans="2:11" s="3" customFormat="1" ht="24.75" customHeight="1" x14ac:dyDescent="0.4">
      <c r="F77" s="15"/>
      <c r="G77" s="5"/>
      <c r="H77" s="5"/>
      <c r="J77" s="26"/>
      <c r="K77" s="16"/>
    </row>
    <row r="78" spans="2:11" s="3" customFormat="1" ht="24.75" customHeight="1" x14ac:dyDescent="0.5">
      <c r="F78" s="15"/>
      <c r="G78" s="17" t="s">
        <v>7</v>
      </c>
      <c r="H78" s="17" t="s">
        <v>8</v>
      </c>
      <c r="I78" s="18" t="s">
        <v>9</v>
      </c>
      <c r="J78" s="18" t="s">
        <v>10</v>
      </c>
      <c r="K78" s="18" t="s">
        <v>11</v>
      </c>
    </row>
    <row r="79" spans="2:11" s="3" customFormat="1" ht="24.75" customHeight="1" x14ac:dyDescent="0.4">
      <c r="E79" s="19" t="s">
        <v>1</v>
      </c>
      <c r="F79" s="15"/>
      <c r="G79" s="20">
        <f>SUM(G67:G76)</f>
        <v>0</v>
      </c>
      <c r="H79" s="20">
        <f>SUM(H67:H76)</f>
        <v>0</v>
      </c>
      <c r="I79" s="20">
        <f>SUM(I67:I76)</f>
        <v>0</v>
      </c>
      <c r="J79" s="20">
        <f>SUM(J67:J76)</f>
        <v>0</v>
      </c>
      <c r="K79" s="20">
        <f>SUM(K67:K76)</f>
        <v>0</v>
      </c>
    </row>
    <row r="80" spans="2:11" s="3" customFormat="1" ht="24.75" customHeight="1" x14ac:dyDescent="0.35">
      <c r="F80" s="15"/>
      <c r="G80" s="5"/>
      <c r="H80" s="5"/>
    </row>
    <row r="81" spans="1:12" s="6" customFormat="1" ht="48.75" customHeight="1" x14ac:dyDescent="0.5">
      <c r="B81" s="7"/>
      <c r="C81" s="7" t="s">
        <v>54</v>
      </c>
      <c r="D81" s="7"/>
      <c r="E81" s="7"/>
      <c r="F81" s="8"/>
      <c r="G81" s="21" t="s">
        <v>7</v>
      </c>
      <c r="H81" s="21" t="s">
        <v>8</v>
      </c>
      <c r="I81" s="7" t="s">
        <v>9</v>
      </c>
      <c r="J81" s="7" t="s">
        <v>55</v>
      </c>
      <c r="K81" s="7" t="s">
        <v>11</v>
      </c>
    </row>
    <row r="82" spans="1:12" s="3" customFormat="1" ht="24.75" customHeight="1" x14ac:dyDescent="0.35">
      <c r="F82" s="15"/>
      <c r="G82" s="5"/>
      <c r="H82" s="5"/>
    </row>
    <row r="83" spans="1:12" s="3" customFormat="1" ht="24.75" customHeight="1" x14ac:dyDescent="0.4">
      <c r="F83" s="15"/>
      <c r="G83" s="20">
        <f>G79+G62+G49</f>
        <v>0</v>
      </c>
      <c r="H83" s="20">
        <f>H79+H62+H49</f>
        <v>0</v>
      </c>
      <c r="I83" s="20">
        <f>I79+I62+I49</f>
        <v>0</v>
      </c>
      <c r="J83" s="20">
        <f>J79+J62+J49</f>
        <v>0</v>
      </c>
      <c r="K83" s="27">
        <f>K79+K62+K49</f>
        <v>0</v>
      </c>
    </row>
    <row r="84" spans="1:12" s="3" customFormat="1" ht="24.75" customHeight="1" x14ac:dyDescent="0.35">
      <c r="F84" s="15"/>
      <c r="G84" s="5"/>
      <c r="H84" s="5"/>
      <c r="K84" s="4">
        <f>F53</f>
        <v>0</v>
      </c>
    </row>
    <row r="85" spans="1:12" s="3" customFormat="1" ht="24.75" customHeight="1" x14ac:dyDescent="0.35">
      <c r="F85" s="15"/>
      <c r="G85" s="5"/>
      <c r="H85" s="5"/>
      <c r="K85" s="16" t="e">
        <f>K83/K84</f>
        <v>#DIV/0!</v>
      </c>
    </row>
    <row r="86" spans="1:12" s="3" customFormat="1" ht="24.75" customHeight="1" x14ac:dyDescent="0.35">
      <c r="F86" s="15"/>
      <c r="G86" s="5"/>
      <c r="H86" s="5"/>
    </row>
    <row r="87" spans="1:12" s="3" customFormat="1" ht="24.75" customHeight="1" x14ac:dyDescent="0.35">
      <c r="F87" s="15"/>
      <c r="G87" s="5"/>
      <c r="H87" s="5"/>
    </row>
    <row r="88" spans="1:12" s="3" customFormat="1" ht="24.75" customHeight="1" x14ac:dyDescent="0.35">
      <c r="F88" s="15"/>
      <c r="G88" s="5"/>
      <c r="H88" s="5"/>
    </row>
    <row r="89" spans="1:12" s="541" customFormat="1" ht="23.25" customHeight="1" x14ac:dyDescent="0.4">
      <c r="C89" s="541" t="s">
        <v>56</v>
      </c>
      <c r="D89" s="542"/>
      <c r="F89" s="543"/>
      <c r="G89" s="544"/>
      <c r="H89" s="545"/>
    </row>
    <row r="90" spans="1:12" s="3" customFormat="1" ht="24.75" customHeight="1" x14ac:dyDescent="0.35">
      <c r="E90" s="4"/>
      <c r="F90" s="4"/>
      <c r="H90" s="5"/>
    </row>
    <row r="91" spans="1:12" s="3" customFormat="1" ht="24.75" customHeight="1" x14ac:dyDescent="0.35">
      <c r="E91" s="4"/>
      <c r="F91" s="4"/>
      <c r="H91" s="5"/>
    </row>
    <row r="92" spans="1:12" s="3" customFormat="1" ht="24.75" customHeight="1" x14ac:dyDescent="0.35">
      <c r="E92" s="4"/>
      <c r="F92" s="4"/>
      <c r="H92" s="5"/>
    </row>
    <row r="93" spans="1:12" s="3" customFormat="1" ht="24.75" customHeight="1" x14ac:dyDescent="0.35">
      <c r="E93" s="4"/>
      <c r="F93" s="4"/>
      <c r="H93" s="5"/>
    </row>
    <row r="94" spans="1:12" s="3" customFormat="1" ht="50.25" customHeight="1" x14ac:dyDescent="0.7">
      <c r="A94" s="30"/>
      <c r="B94" s="30"/>
      <c r="C94" s="31" t="s">
        <v>57</v>
      </c>
      <c r="D94" s="32"/>
      <c r="E94" s="33" t="s">
        <v>58</v>
      </c>
      <c r="F94" s="33" t="s">
        <v>7</v>
      </c>
      <c r="G94" s="34"/>
      <c r="H94" s="33"/>
      <c r="I94" s="30"/>
      <c r="J94" s="30"/>
      <c r="K94" s="28"/>
      <c r="L94" s="28"/>
    </row>
    <row r="95" spans="1:12" s="3" customFormat="1" ht="44.25" x14ac:dyDescent="0.55000000000000004">
      <c r="A95" s="35"/>
      <c r="B95" s="35"/>
      <c r="C95" s="35"/>
      <c r="D95" s="36"/>
      <c r="E95" s="35" t="s">
        <v>59</v>
      </c>
      <c r="F95" s="37" t="s">
        <v>7</v>
      </c>
      <c r="G95" s="38"/>
      <c r="H95" s="37"/>
      <c r="I95" s="35"/>
      <c r="J95" s="35"/>
    </row>
    <row r="96" spans="1:12" s="3" customFormat="1" ht="44.25" x14ac:dyDescent="0.55000000000000004">
      <c r="A96" s="35"/>
      <c r="B96" s="35"/>
      <c r="C96" s="35"/>
      <c r="D96" s="39"/>
      <c r="E96" s="35" t="s">
        <v>33</v>
      </c>
      <c r="F96" s="40">
        <v>0</v>
      </c>
      <c r="G96" s="35"/>
      <c r="H96" s="37"/>
      <c r="I96" s="35"/>
      <c r="J96" s="35"/>
    </row>
    <row r="97" spans="1:10" s="3" customFormat="1" ht="44.25" x14ac:dyDescent="0.55000000000000004">
      <c r="A97" s="35"/>
      <c r="B97" s="35"/>
      <c r="C97" s="35"/>
      <c r="D97" s="39"/>
      <c r="E97" s="338" t="s">
        <v>60</v>
      </c>
      <c r="F97" s="339">
        <v>0</v>
      </c>
      <c r="G97" s="35"/>
      <c r="H97" s="37"/>
      <c r="I97" s="35"/>
      <c r="J97" s="35"/>
    </row>
    <row r="98" spans="1:10" s="3" customFormat="1" ht="44.25" x14ac:dyDescent="0.55000000000000004">
      <c r="A98" s="35"/>
      <c r="B98" s="35"/>
      <c r="C98" s="35"/>
      <c r="D98" s="39"/>
      <c r="E98" s="338" t="s">
        <v>61</v>
      </c>
      <c r="F98" s="339">
        <v>0</v>
      </c>
      <c r="G98" s="35"/>
      <c r="H98" s="37"/>
      <c r="I98" s="35"/>
      <c r="J98" s="35"/>
    </row>
    <row r="99" spans="1:10" s="3" customFormat="1" ht="44.25" x14ac:dyDescent="0.55000000000000004">
      <c r="A99" s="35"/>
      <c r="B99" s="35"/>
      <c r="C99" s="35"/>
      <c r="D99" s="39"/>
      <c r="E99" s="338" t="s">
        <v>62</v>
      </c>
      <c r="F99" s="339">
        <v>4.42</v>
      </c>
      <c r="G99" s="35"/>
      <c r="H99" s="37"/>
      <c r="I99" s="35"/>
      <c r="J99" s="35"/>
    </row>
    <row r="100" spans="1:10" s="3" customFormat="1" ht="44.25" x14ac:dyDescent="0.55000000000000004">
      <c r="A100" s="35"/>
      <c r="B100" s="35"/>
      <c r="C100" s="35"/>
      <c r="D100" s="39"/>
      <c r="E100" s="338" t="s">
        <v>63</v>
      </c>
      <c r="F100" s="339">
        <v>5.29</v>
      </c>
      <c r="G100" s="35"/>
      <c r="H100" s="37"/>
      <c r="I100" s="35"/>
      <c r="J100" s="35"/>
    </row>
    <row r="101" spans="1:10" s="3" customFormat="1" ht="44.25" x14ac:dyDescent="0.55000000000000004">
      <c r="A101" s="35"/>
      <c r="B101" s="35"/>
      <c r="C101" s="35"/>
      <c r="D101" s="39"/>
      <c r="E101" s="338" t="s">
        <v>64</v>
      </c>
      <c r="F101" s="339">
        <v>0.28000000000000003</v>
      </c>
      <c r="G101" s="35"/>
      <c r="H101" s="37"/>
      <c r="I101" s="35"/>
      <c r="J101" s="35"/>
    </row>
    <row r="102" spans="1:10" s="3" customFormat="1" ht="44.25" x14ac:dyDescent="0.55000000000000004">
      <c r="A102" s="35"/>
      <c r="B102" s="35"/>
      <c r="C102" s="35"/>
      <c r="D102" s="39"/>
      <c r="E102" s="338" t="s">
        <v>65</v>
      </c>
      <c r="F102" s="339">
        <v>13.68</v>
      </c>
      <c r="G102" s="35"/>
      <c r="H102" s="37"/>
      <c r="I102" s="35"/>
      <c r="J102" s="35"/>
    </row>
    <row r="103" spans="1:10" s="3" customFormat="1" ht="44.25" x14ac:dyDescent="0.55000000000000004">
      <c r="A103" s="35"/>
      <c r="B103" s="35"/>
      <c r="C103" s="35"/>
      <c r="D103" s="39"/>
      <c r="E103" s="338" t="s">
        <v>66</v>
      </c>
      <c r="F103" s="339">
        <v>7.94</v>
      </c>
      <c r="G103" s="35"/>
      <c r="H103" s="37"/>
      <c r="I103" s="35"/>
      <c r="J103" s="35"/>
    </row>
    <row r="104" spans="1:10" s="3" customFormat="1" ht="44.25" x14ac:dyDescent="0.55000000000000004">
      <c r="A104" s="35"/>
      <c r="B104" s="35"/>
      <c r="C104" s="35"/>
      <c r="D104" s="39"/>
      <c r="E104" s="338" t="s">
        <v>51</v>
      </c>
      <c r="F104" s="339">
        <v>13.68</v>
      </c>
      <c r="G104" s="35"/>
      <c r="H104" s="37"/>
      <c r="I104" s="35"/>
      <c r="J104" s="35"/>
    </row>
    <row r="105" spans="1:10" s="3" customFormat="1" ht="44.25" x14ac:dyDescent="0.55000000000000004">
      <c r="A105" s="35"/>
      <c r="B105" s="35"/>
      <c r="C105" s="35"/>
      <c r="D105" s="39"/>
      <c r="E105" s="338" t="s">
        <v>67</v>
      </c>
      <c r="F105" s="339">
        <v>0</v>
      </c>
      <c r="G105" s="35"/>
      <c r="H105" s="37"/>
      <c r="I105" s="35"/>
      <c r="J105" s="35"/>
    </row>
    <row r="106" spans="1:10" s="3" customFormat="1" ht="44.25" x14ac:dyDescent="0.55000000000000004">
      <c r="A106" s="35"/>
      <c r="B106" s="35"/>
      <c r="C106" s="35"/>
      <c r="D106" s="39"/>
      <c r="E106" s="338" t="s">
        <v>40</v>
      </c>
      <c r="F106" s="339">
        <v>3.34</v>
      </c>
      <c r="G106" s="35"/>
      <c r="H106" s="37"/>
      <c r="I106" s="35"/>
      <c r="J106" s="35"/>
    </row>
    <row r="107" spans="1:10" s="3" customFormat="1" ht="44.25" x14ac:dyDescent="0.55000000000000004">
      <c r="A107" s="35"/>
      <c r="B107" s="35"/>
      <c r="C107" s="35"/>
      <c r="D107" s="39"/>
      <c r="E107" s="338" t="s">
        <v>53</v>
      </c>
      <c r="F107" s="339">
        <v>3.98</v>
      </c>
      <c r="G107" s="35"/>
      <c r="H107" s="37"/>
      <c r="I107" s="35"/>
      <c r="J107" s="35"/>
    </row>
    <row r="108" spans="1:10" s="3" customFormat="1" ht="44.25" x14ac:dyDescent="0.55000000000000004">
      <c r="A108" s="35"/>
      <c r="B108" s="35"/>
      <c r="C108" s="35"/>
      <c r="D108" s="39"/>
      <c r="E108" s="338" t="s">
        <v>35</v>
      </c>
      <c r="F108" s="339">
        <v>4.93</v>
      </c>
      <c r="G108" s="35"/>
      <c r="H108" s="37"/>
      <c r="I108" s="35"/>
      <c r="J108" s="35"/>
    </row>
    <row r="109" spans="1:10" s="3" customFormat="1" ht="44.25" x14ac:dyDescent="0.55000000000000004">
      <c r="A109" s="35"/>
      <c r="B109" s="35"/>
      <c r="C109" s="35"/>
      <c r="D109" s="39"/>
      <c r="E109" s="338" t="s">
        <v>36</v>
      </c>
      <c r="F109" s="339">
        <v>5.91</v>
      </c>
      <c r="G109" s="35"/>
      <c r="H109" s="37"/>
      <c r="I109" s="35"/>
      <c r="J109" s="35"/>
    </row>
    <row r="110" spans="1:10" s="3" customFormat="1" ht="44.25" x14ac:dyDescent="0.55000000000000004">
      <c r="A110" s="35"/>
      <c r="B110" s="35"/>
      <c r="C110" s="35"/>
      <c r="D110" s="39"/>
      <c r="E110" s="338" t="s">
        <v>17</v>
      </c>
      <c r="F110" s="339">
        <v>7.22</v>
      </c>
      <c r="G110" s="35"/>
      <c r="H110" s="37"/>
      <c r="I110" s="35"/>
      <c r="J110" s="35"/>
    </row>
    <row r="111" spans="1:10" s="3" customFormat="1" ht="44.25" x14ac:dyDescent="0.55000000000000004">
      <c r="A111" s="35"/>
      <c r="B111" s="35"/>
      <c r="C111" s="35"/>
      <c r="D111" s="39"/>
      <c r="E111" s="338" t="s">
        <v>68</v>
      </c>
      <c r="F111" s="339">
        <v>8.4700000000000006</v>
      </c>
      <c r="G111" s="35"/>
      <c r="H111" s="37"/>
      <c r="I111" s="35"/>
      <c r="J111" s="35"/>
    </row>
    <row r="112" spans="1:10" s="3" customFormat="1" ht="44.25" x14ac:dyDescent="0.55000000000000004">
      <c r="A112" s="35"/>
      <c r="B112" s="35"/>
      <c r="C112" s="35"/>
      <c r="D112" s="39"/>
      <c r="E112" s="338" t="s">
        <v>69</v>
      </c>
      <c r="F112" s="339">
        <v>5.15</v>
      </c>
      <c r="G112" s="35"/>
      <c r="H112" s="37"/>
      <c r="I112" s="35"/>
      <c r="J112" s="35"/>
    </row>
    <row r="113" spans="1:10" s="3" customFormat="1" ht="44.25" x14ac:dyDescent="0.55000000000000004">
      <c r="A113" s="35"/>
      <c r="B113" s="35"/>
      <c r="C113" s="35"/>
      <c r="D113" s="39"/>
      <c r="E113" s="338" t="s">
        <v>70</v>
      </c>
      <c r="F113" s="339">
        <v>6.67</v>
      </c>
      <c r="G113" s="35"/>
      <c r="H113" s="37"/>
      <c r="I113" s="35"/>
      <c r="J113" s="35"/>
    </row>
    <row r="114" spans="1:10" s="3" customFormat="1" ht="44.25" x14ac:dyDescent="0.55000000000000004">
      <c r="A114" s="35"/>
      <c r="B114" s="35"/>
      <c r="C114" s="35"/>
      <c r="D114" s="39"/>
      <c r="E114" s="338" t="s">
        <v>71</v>
      </c>
      <c r="F114" s="339">
        <v>8.06</v>
      </c>
      <c r="G114" s="35"/>
      <c r="H114" s="37"/>
      <c r="I114" s="35"/>
      <c r="J114" s="35"/>
    </row>
    <row r="115" spans="1:10" s="3" customFormat="1" ht="44.25" x14ac:dyDescent="0.55000000000000004">
      <c r="A115" s="35"/>
      <c r="B115" s="35"/>
      <c r="C115" s="35"/>
      <c r="D115" s="39"/>
      <c r="E115" s="338" t="s">
        <v>72</v>
      </c>
      <c r="F115" s="339">
        <v>9.2200000000000006</v>
      </c>
      <c r="G115" s="35"/>
      <c r="H115" s="37"/>
      <c r="I115" s="35"/>
      <c r="J115" s="35"/>
    </row>
    <row r="116" spans="1:10" s="3" customFormat="1" ht="44.25" x14ac:dyDescent="0.55000000000000004">
      <c r="A116" s="35"/>
      <c r="B116" s="35"/>
      <c r="C116" s="35"/>
      <c r="D116" s="39"/>
      <c r="E116" s="338" t="s">
        <v>73</v>
      </c>
      <c r="F116" s="339">
        <v>10.9</v>
      </c>
      <c r="G116" s="35"/>
      <c r="H116" s="37"/>
      <c r="I116" s="35"/>
      <c r="J116" s="35"/>
    </row>
    <row r="117" spans="1:10" s="3" customFormat="1" ht="44.25" x14ac:dyDescent="0.55000000000000004">
      <c r="A117" s="35"/>
      <c r="B117" s="35"/>
      <c r="C117" s="35"/>
      <c r="D117" s="39"/>
      <c r="E117" s="338" t="s">
        <v>74</v>
      </c>
      <c r="F117" s="339">
        <v>6.58</v>
      </c>
      <c r="G117" s="35"/>
      <c r="H117" s="37"/>
      <c r="I117" s="35"/>
      <c r="J117" s="35"/>
    </row>
    <row r="118" spans="1:10" s="3" customFormat="1" ht="44.25" x14ac:dyDescent="0.55000000000000004">
      <c r="A118" s="35"/>
      <c r="B118" s="35"/>
      <c r="C118" s="35"/>
      <c r="D118" s="39"/>
      <c r="E118" s="338" t="s">
        <v>23</v>
      </c>
      <c r="F118" s="339">
        <v>8.59</v>
      </c>
      <c r="G118" s="35"/>
      <c r="H118" s="37"/>
      <c r="I118" s="35"/>
      <c r="J118" s="35"/>
    </row>
    <row r="119" spans="1:10" s="3" customFormat="1" ht="44.25" x14ac:dyDescent="0.55000000000000004">
      <c r="A119" s="35"/>
      <c r="B119" s="35"/>
      <c r="C119" s="35"/>
      <c r="D119" s="39"/>
      <c r="E119" s="338" t="s">
        <v>75</v>
      </c>
      <c r="F119" s="339">
        <v>10.23</v>
      </c>
      <c r="G119" s="35"/>
      <c r="H119" s="37"/>
      <c r="I119" s="35"/>
      <c r="J119" s="35"/>
    </row>
    <row r="120" spans="1:10" s="3" customFormat="1" ht="44.25" x14ac:dyDescent="0.55000000000000004">
      <c r="A120" s="35"/>
      <c r="B120" s="35"/>
      <c r="C120" s="35"/>
      <c r="D120" s="39"/>
      <c r="E120" s="338" t="s">
        <v>76</v>
      </c>
      <c r="F120" s="339">
        <v>11.16</v>
      </c>
      <c r="G120" s="35"/>
      <c r="H120" s="37"/>
      <c r="I120" s="35"/>
      <c r="J120" s="35"/>
    </row>
    <row r="121" spans="1:10" s="3" customFormat="1" ht="44.25" x14ac:dyDescent="0.55000000000000004">
      <c r="A121" s="35"/>
      <c r="B121" s="35"/>
      <c r="C121" s="35"/>
      <c r="D121" s="39"/>
      <c r="E121" s="338" t="s">
        <v>77</v>
      </c>
      <c r="F121" s="339">
        <v>13.59</v>
      </c>
      <c r="G121" s="35"/>
      <c r="H121" s="37"/>
      <c r="I121" s="35"/>
      <c r="J121" s="35"/>
    </row>
    <row r="122" spans="1:10" s="3" customFormat="1" ht="44.25" x14ac:dyDescent="0.55000000000000004">
      <c r="A122" s="35"/>
      <c r="B122" s="35"/>
      <c r="C122" s="35"/>
      <c r="D122" s="39"/>
      <c r="E122" s="338" t="s">
        <v>78</v>
      </c>
      <c r="F122" s="339">
        <v>11.83</v>
      </c>
      <c r="G122" s="35"/>
      <c r="H122" s="37"/>
      <c r="I122" s="35"/>
      <c r="J122" s="35"/>
    </row>
    <row r="123" spans="1:10" s="3" customFormat="1" ht="44.25" x14ac:dyDescent="0.55000000000000004">
      <c r="A123" s="35"/>
      <c r="B123" s="35"/>
      <c r="C123" s="35"/>
      <c r="D123" s="39"/>
      <c r="E123" s="338" t="s">
        <v>79</v>
      </c>
      <c r="F123" s="339">
        <v>11.83</v>
      </c>
      <c r="G123" s="35"/>
      <c r="H123" s="37"/>
      <c r="I123" s="35"/>
      <c r="J123" s="35"/>
    </row>
    <row r="124" spans="1:10" s="3" customFormat="1" ht="44.25" x14ac:dyDescent="0.55000000000000004">
      <c r="A124" s="35"/>
      <c r="B124" s="35"/>
      <c r="C124" s="35"/>
      <c r="D124" s="39"/>
      <c r="E124" s="338" t="s">
        <v>49</v>
      </c>
      <c r="F124" s="339">
        <v>14.17</v>
      </c>
      <c r="G124" s="35"/>
      <c r="H124" s="37"/>
      <c r="I124" s="35"/>
      <c r="J124" s="35"/>
    </row>
    <row r="125" spans="1:10" s="3" customFormat="1" ht="44.25" x14ac:dyDescent="0.55000000000000004">
      <c r="A125" s="35"/>
      <c r="B125" s="35"/>
      <c r="C125" s="35"/>
      <c r="D125" s="39"/>
      <c r="E125" s="338" t="s">
        <v>21</v>
      </c>
      <c r="F125" s="339">
        <v>16.46</v>
      </c>
      <c r="G125" s="35"/>
      <c r="H125" s="37"/>
      <c r="I125" s="35"/>
      <c r="J125" s="35"/>
    </row>
    <row r="126" spans="1:10" s="3" customFormat="1" ht="44.25" x14ac:dyDescent="0.55000000000000004">
      <c r="A126" s="35"/>
      <c r="B126" s="35"/>
      <c r="C126" s="35"/>
      <c r="D126" s="39"/>
      <c r="E126" s="338" t="s">
        <v>80</v>
      </c>
      <c r="F126" s="339">
        <v>18.350000000000001</v>
      </c>
      <c r="G126" s="35"/>
      <c r="H126" s="37"/>
      <c r="I126" s="35"/>
      <c r="J126" s="35"/>
    </row>
    <row r="127" spans="1:10" s="3" customFormat="1" ht="44.25" x14ac:dyDescent="0.55000000000000004">
      <c r="A127" s="35"/>
      <c r="B127" s="35"/>
      <c r="C127" s="35"/>
      <c r="D127" s="39"/>
      <c r="E127" s="338" t="s">
        <v>81</v>
      </c>
      <c r="F127" s="339">
        <v>14.59</v>
      </c>
      <c r="G127" s="35"/>
      <c r="H127" s="37"/>
      <c r="I127" s="35"/>
      <c r="J127" s="35"/>
    </row>
    <row r="128" spans="1:10" s="3" customFormat="1" ht="44.25" x14ac:dyDescent="0.55000000000000004">
      <c r="A128" s="35"/>
      <c r="B128" s="35"/>
      <c r="C128" s="35"/>
      <c r="D128" s="39"/>
      <c r="E128" s="338" t="s">
        <v>50</v>
      </c>
      <c r="F128" s="339">
        <v>19.66</v>
      </c>
      <c r="G128" s="35"/>
      <c r="H128" s="37"/>
      <c r="I128" s="35"/>
      <c r="J128" s="35"/>
    </row>
    <row r="129" spans="1:10" s="3" customFormat="1" ht="44.25" x14ac:dyDescent="0.55000000000000004">
      <c r="A129" s="35"/>
      <c r="B129" s="35"/>
      <c r="C129" s="35"/>
      <c r="D129" s="39"/>
      <c r="E129" s="338" t="s">
        <v>82</v>
      </c>
      <c r="F129" s="339">
        <v>20.03</v>
      </c>
      <c r="G129" s="35"/>
      <c r="H129" s="37"/>
      <c r="I129" s="35"/>
      <c r="J129" s="35"/>
    </row>
    <row r="130" spans="1:10" s="3" customFormat="1" ht="44.25" x14ac:dyDescent="0.55000000000000004">
      <c r="A130" s="35"/>
      <c r="B130" s="35"/>
      <c r="C130" s="35"/>
      <c r="D130" s="39"/>
      <c r="E130" s="338" t="s">
        <v>83</v>
      </c>
      <c r="F130" s="339">
        <v>27.31</v>
      </c>
      <c r="G130" s="35"/>
      <c r="H130" s="37"/>
      <c r="I130" s="35"/>
      <c r="J130" s="35"/>
    </row>
    <row r="131" spans="1:10" s="3" customFormat="1" ht="44.25" x14ac:dyDescent="0.55000000000000004">
      <c r="A131" s="35"/>
      <c r="B131" s="35"/>
      <c r="C131" s="35"/>
      <c r="D131" s="39"/>
      <c r="E131" s="338" t="s">
        <v>84</v>
      </c>
      <c r="F131" s="339">
        <v>0</v>
      </c>
      <c r="G131" s="35"/>
      <c r="H131" s="37"/>
      <c r="I131" s="35"/>
      <c r="J131" s="35"/>
    </row>
    <row r="132" spans="1:10" s="3" customFormat="1" ht="44.25" x14ac:dyDescent="0.55000000000000004">
      <c r="A132" s="35"/>
      <c r="B132" s="35"/>
      <c r="C132" s="35"/>
      <c r="D132" s="39"/>
      <c r="E132" s="338" t="s">
        <v>52</v>
      </c>
      <c r="F132" s="339">
        <v>11.71</v>
      </c>
      <c r="G132" s="35"/>
      <c r="H132" s="37"/>
      <c r="I132" s="35"/>
      <c r="J132" s="35"/>
    </row>
    <row r="133" spans="1:10" s="3" customFormat="1" ht="44.25" x14ac:dyDescent="0.55000000000000004">
      <c r="A133" s="35"/>
      <c r="B133" s="35"/>
      <c r="C133" s="35"/>
      <c r="D133" s="39"/>
      <c r="E133" s="338" t="s">
        <v>85</v>
      </c>
      <c r="F133" s="339">
        <v>13.69</v>
      </c>
      <c r="G133" s="35"/>
      <c r="H133" s="37"/>
      <c r="I133" s="35"/>
      <c r="J133" s="35"/>
    </row>
    <row r="134" spans="1:10" s="3" customFormat="1" ht="44.25" x14ac:dyDescent="0.55000000000000004">
      <c r="A134" s="35"/>
      <c r="B134" s="35"/>
      <c r="C134" s="35"/>
      <c r="D134" s="39"/>
      <c r="E134" s="338" t="s">
        <v>86</v>
      </c>
      <c r="F134" s="339">
        <v>15.18</v>
      </c>
      <c r="G134" s="35"/>
      <c r="H134" s="37"/>
      <c r="I134" s="35"/>
      <c r="J134" s="35"/>
    </row>
    <row r="135" spans="1:10" s="3" customFormat="1" ht="44.25" x14ac:dyDescent="0.55000000000000004">
      <c r="A135" s="35"/>
      <c r="B135" s="35"/>
      <c r="C135" s="35"/>
      <c r="D135" s="39"/>
      <c r="E135" s="338" t="s">
        <v>87</v>
      </c>
      <c r="F135" s="339">
        <v>20.11</v>
      </c>
      <c r="G135" s="35"/>
      <c r="H135" s="37"/>
      <c r="I135" s="35"/>
      <c r="J135" s="35"/>
    </row>
    <row r="136" spans="1:10" s="3" customFormat="1" ht="44.25" x14ac:dyDescent="0.55000000000000004">
      <c r="A136" s="35"/>
      <c r="B136" s="35"/>
      <c r="C136" s="35"/>
      <c r="D136" s="39"/>
      <c r="E136" s="338" t="s">
        <v>88</v>
      </c>
      <c r="F136" s="339">
        <v>20.11</v>
      </c>
      <c r="G136" s="35"/>
      <c r="H136" s="37"/>
      <c r="I136" s="35"/>
      <c r="J136" s="35"/>
    </row>
    <row r="137" spans="1:10" s="3" customFormat="1" ht="44.25" x14ac:dyDescent="0.55000000000000004">
      <c r="A137" s="35"/>
      <c r="B137" s="35"/>
      <c r="C137" s="35"/>
      <c r="D137" s="39"/>
      <c r="E137" s="338" t="s">
        <v>89</v>
      </c>
      <c r="F137" s="339">
        <v>0</v>
      </c>
      <c r="G137" s="35"/>
      <c r="H137" s="37"/>
      <c r="I137" s="35"/>
      <c r="J137" s="35"/>
    </row>
    <row r="138" spans="1:10" s="3" customFormat="1" ht="44.25" x14ac:dyDescent="0.55000000000000004">
      <c r="A138" s="35"/>
      <c r="B138" s="35"/>
      <c r="C138" s="35"/>
      <c r="D138" s="39"/>
      <c r="E138" s="338" t="s">
        <v>90</v>
      </c>
      <c r="F138" s="339">
        <v>0</v>
      </c>
      <c r="G138" s="35"/>
      <c r="H138" s="37"/>
      <c r="I138" s="35"/>
      <c r="J138" s="35"/>
    </row>
    <row r="139" spans="1:10" s="3" customFormat="1" ht="44.25" x14ac:dyDescent="0.55000000000000004">
      <c r="A139" s="35"/>
      <c r="B139" s="35"/>
      <c r="C139" s="35"/>
      <c r="D139" s="39"/>
      <c r="E139" s="338" t="s">
        <v>91</v>
      </c>
      <c r="F139" s="339">
        <v>0</v>
      </c>
      <c r="G139" s="35"/>
      <c r="H139" s="37"/>
      <c r="I139" s="35"/>
      <c r="J139" s="35"/>
    </row>
    <row r="140" spans="1:10" s="3" customFormat="1" ht="44.25" x14ac:dyDescent="0.55000000000000004">
      <c r="A140" s="35"/>
      <c r="B140" s="35"/>
      <c r="C140" s="35"/>
      <c r="D140" s="39"/>
      <c r="E140" s="338" t="s">
        <v>92</v>
      </c>
      <c r="F140" s="339">
        <v>25.38</v>
      </c>
      <c r="G140" s="35"/>
      <c r="H140" s="37"/>
      <c r="I140" s="35"/>
      <c r="J140" s="35"/>
    </row>
    <row r="141" spans="1:10" s="3" customFormat="1" ht="44.25" x14ac:dyDescent="0.55000000000000004">
      <c r="A141" s="35"/>
      <c r="B141" s="35"/>
      <c r="C141" s="35"/>
      <c r="D141" s="39"/>
      <c r="E141" s="338" t="s">
        <v>93</v>
      </c>
      <c r="F141" s="339">
        <v>0</v>
      </c>
      <c r="G141" s="35"/>
      <c r="H141" s="37"/>
      <c r="I141" s="35"/>
      <c r="J141" s="35"/>
    </row>
    <row r="142" spans="1:10" s="3" customFormat="1" ht="44.25" x14ac:dyDescent="0.55000000000000004">
      <c r="A142" s="35"/>
      <c r="B142" s="35"/>
      <c r="C142" s="35"/>
      <c r="D142" s="39"/>
      <c r="E142" s="338" t="s">
        <v>94</v>
      </c>
      <c r="F142" s="339">
        <v>0</v>
      </c>
      <c r="G142" s="35"/>
      <c r="H142" s="37"/>
      <c r="I142" s="35"/>
      <c r="J142" s="35"/>
    </row>
    <row r="143" spans="1:10" s="3" customFormat="1" ht="44.25" x14ac:dyDescent="0.55000000000000004">
      <c r="A143" s="35"/>
      <c r="B143" s="35"/>
      <c r="C143" s="35"/>
      <c r="D143" s="39"/>
      <c r="E143" s="338" t="s">
        <v>95</v>
      </c>
      <c r="F143" s="339">
        <v>0</v>
      </c>
      <c r="G143" s="35"/>
      <c r="H143" s="37"/>
      <c r="I143" s="35"/>
      <c r="J143" s="35"/>
    </row>
    <row r="144" spans="1:10" s="3" customFormat="1" ht="44.25" x14ac:dyDescent="0.55000000000000004">
      <c r="A144" s="35"/>
      <c r="B144" s="35"/>
      <c r="C144" s="35"/>
      <c r="D144" s="39"/>
      <c r="E144" s="338" t="s">
        <v>96</v>
      </c>
      <c r="F144" s="339">
        <v>5.8</v>
      </c>
      <c r="G144" s="35"/>
      <c r="H144" s="37"/>
      <c r="I144" s="35"/>
      <c r="J144" s="35"/>
    </row>
    <row r="145" spans="1:10" s="3" customFormat="1" ht="44.25" x14ac:dyDescent="0.55000000000000004">
      <c r="A145" s="35"/>
      <c r="B145" s="35"/>
      <c r="C145" s="35"/>
      <c r="D145" s="39"/>
      <c r="E145" s="338" t="s">
        <v>97</v>
      </c>
      <c r="F145" s="339">
        <v>6.98</v>
      </c>
      <c r="G145" s="35"/>
      <c r="H145" s="37"/>
      <c r="I145" s="35"/>
      <c r="J145" s="35"/>
    </row>
    <row r="146" spans="1:10" s="3" customFormat="1" ht="44.25" x14ac:dyDescent="0.55000000000000004">
      <c r="A146" s="35"/>
      <c r="B146" s="35"/>
      <c r="C146" s="35"/>
      <c r="D146" s="39"/>
      <c r="E146" s="338" t="s">
        <v>25</v>
      </c>
      <c r="F146" s="339">
        <v>7.17</v>
      </c>
      <c r="G146" s="35"/>
      <c r="H146" s="37"/>
      <c r="I146" s="35"/>
      <c r="J146" s="35"/>
    </row>
    <row r="147" spans="1:10" s="3" customFormat="1" ht="44.25" x14ac:dyDescent="0.55000000000000004">
      <c r="A147" s="35"/>
      <c r="B147" s="35"/>
      <c r="C147" s="35"/>
      <c r="D147" s="39"/>
      <c r="E147" s="338" t="s">
        <v>98</v>
      </c>
      <c r="F147" s="339">
        <v>9.2200000000000006</v>
      </c>
      <c r="G147" s="35"/>
      <c r="H147" s="37"/>
      <c r="I147" s="35"/>
      <c r="J147" s="35"/>
    </row>
    <row r="148" spans="1:10" s="3" customFormat="1" ht="44.25" x14ac:dyDescent="0.55000000000000004">
      <c r="A148" s="35"/>
      <c r="B148" s="35"/>
      <c r="C148" s="35"/>
      <c r="D148" s="39"/>
      <c r="E148" s="338" t="s">
        <v>99</v>
      </c>
      <c r="F148" s="339">
        <v>23.65</v>
      </c>
      <c r="G148" s="35"/>
      <c r="H148" s="37"/>
      <c r="I148" s="35"/>
      <c r="J148" s="35"/>
    </row>
    <row r="149" spans="1:10" s="3" customFormat="1" ht="44.25" x14ac:dyDescent="0.55000000000000004">
      <c r="A149" s="35"/>
      <c r="B149" s="35"/>
      <c r="C149" s="35"/>
      <c r="D149" s="39"/>
      <c r="E149" s="338" t="s">
        <v>19</v>
      </c>
      <c r="F149" s="339">
        <v>29.55</v>
      </c>
      <c r="G149" s="35"/>
      <c r="H149" s="37"/>
      <c r="I149" s="35"/>
      <c r="J149" s="35"/>
    </row>
    <row r="150" spans="1:10" s="3" customFormat="1" ht="44.25" x14ac:dyDescent="0.55000000000000004">
      <c r="A150" s="35"/>
      <c r="B150" s="35"/>
      <c r="C150" s="35"/>
      <c r="D150" s="39"/>
      <c r="E150" s="338" t="s">
        <v>100</v>
      </c>
      <c r="F150" s="339">
        <v>34.68</v>
      </c>
      <c r="G150" s="35"/>
      <c r="H150" s="37"/>
      <c r="I150" s="35"/>
      <c r="J150" s="35"/>
    </row>
    <row r="151" spans="1:10" s="3" customFormat="1" ht="44.25" x14ac:dyDescent="0.55000000000000004">
      <c r="A151" s="35"/>
      <c r="B151" s="35"/>
      <c r="C151" s="35"/>
      <c r="D151" s="39"/>
      <c r="E151" s="338" t="s">
        <v>101</v>
      </c>
      <c r="F151" s="339">
        <v>37.450000000000003</v>
      </c>
      <c r="G151" s="35"/>
      <c r="H151" s="37"/>
      <c r="I151" s="35"/>
      <c r="J151" s="35"/>
    </row>
    <row r="152" spans="1:10" s="3" customFormat="1" ht="44.25" x14ac:dyDescent="0.55000000000000004">
      <c r="A152" s="35"/>
      <c r="B152" s="35"/>
      <c r="C152" s="35"/>
      <c r="D152" s="39"/>
      <c r="E152" s="338" t="s">
        <v>102</v>
      </c>
      <c r="F152" s="339">
        <v>46.25</v>
      </c>
      <c r="G152" s="35"/>
      <c r="H152" s="37"/>
      <c r="I152" s="35"/>
      <c r="J152" s="35"/>
    </row>
    <row r="153" spans="1:10" s="3" customFormat="1" ht="44.25" x14ac:dyDescent="0.55000000000000004">
      <c r="A153" s="35"/>
      <c r="B153" s="35"/>
      <c r="C153" s="35"/>
      <c r="D153" s="39"/>
      <c r="E153" s="338" t="s">
        <v>103</v>
      </c>
      <c r="F153" s="339">
        <v>137.88999999999999</v>
      </c>
      <c r="G153" s="35"/>
      <c r="H153" s="37"/>
      <c r="I153" s="35"/>
      <c r="J153" s="35"/>
    </row>
    <row r="154" spans="1:10" s="3" customFormat="1" ht="44.25" x14ac:dyDescent="0.55000000000000004">
      <c r="A154" s="35"/>
      <c r="B154" s="35"/>
      <c r="C154" s="35"/>
      <c r="D154" s="39"/>
      <c r="E154" s="338" t="s">
        <v>104</v>
      </c>
      <c r="F154" s="339">
        <v>180.36</v>
      </c>
      <c r="G154" s="35"/>
      <c r="H154" s="37"/>
      <c r="I154" s="35"/>
      <c r="J154" s="35"/>
    </row>
    <row r="155" spans="1:10" s="3" customFormat="1" ht="44.25" x14ac:dyDescent="0.55000000000000004">
      <c r="A155" s="35"/>
      <c r="B155" s="35"/>
      <c r="C155" s="35"/>
      <c r="D155" s="39"/>
      <c r="E155" s="338" t="s">
        <v>105</v>
      </c>
      <c r="F155" s="339">
        <v>32.450000000000003</v>
      </c>
      <c r="G155" s="35"/>
      <c r="H155" s="37"/>
      <c r="I155" s="35"/>
      <c r="J155" s="35"/>
    </row>
    <row r="156" spans="1:10" s="3" customFormat="1" ht="44.25" x14ac:dyDescent="0.55000000000000004">
      <c r="A156" s="35"/>
      <c r="B156" s="35"/>
      <c r="C156" s="35"/>
      <c r="D156" s="39"/>
      <c r="E156" s="338" t="s">
        <v>106</v>
      </c>
      <c r="F156" s="339">
        <v>0</v>
      </c>
      <c r="G156" s="35"/>
      <c r="H156" s="37"/>
      <c r="I156" s="35"/>
      <c r="J156" s="35"/>
    </row>
    <row r="157" spans="1:10" s="3" customFormat="1" ht="44.25" x14ac:dyDescent="0.55000000000000004">
      <c r="A157" s="35"/>
      <c r="B157" s="35"/>
      <c r="C157" s="35"/>
      <c r="D157" s="39"/>
      <c r="E157" s="338" t="s">
        <v>107</v>
      </c>
      <c r="F157" s="339">
        <v>0</v>
      </c>
      <c r="G157" s="35"/>
      <c r="H157" s="37"/>
      <c r="I157" s="35"/>
      <c r="J157" s="35"/>
    </row>
    <row r="158" spans="1:10" s="3" customFormat="1" ht="44.25" x14ac:dyDescent="0.55000000000000004">
      <c r="A158" s="35"/>
      <c r="B158" s="35"/>
      <c r="C158" s="35"/>
      <c r="D158" s="39"/>
      <c r="E158" s="338" t="s">
        <v>108</v>
      </c>
      <c r="F158" s="339">
        <v>52.78</v>
      </c>
      <c r="G158" s="35"/>
      <c r="H158" s="37"/>
      <c r="I158" s="35"/>
      <c r="J158" s="35"/>
    </row>
    <row r="159" spans="1:10" s="3" customFormat="1" ht="44.25" x14ac:dyDescent="0.55000000000000004">
      <c r="A159" s="35"/>
      <c r="B159" s="35"/>
      <c r="C159" s="35"/>
      <c r="D159" s="39"/>
      <c r="E159" s="338" t="s">
        <v>109</v>
      </c>
      <c r="F159" s="339">
        <v>65.650000000000006</v>
      </c>
      <c r="G159" s="35"/>
      <c r="H159" s="37"/>
      <c r="I159" s="35"/>
      <c r="J159" s="35"/>
    </row>
    <row r="160" spans="1:10" s="3" customFormat="1" ht="44.25" x14ac:dyDescent="0.55000000000000004">
      <c r="A160" s="35"/>
      <c r="B160" s="35"/>
      <c r="C160" s="35"/>
      <c r="D160" s="39"/>
      <c r="E160" s="338" t="s">
        <v>110</v>
      </c>
      <c r="F160" s="339">
        <v>0</v>
      </c>
      <c r="G160" s="35"/>
      <c r="H160" s="37"/>
      <c r="I160" s="35"/>
      <c r="J160" s="35"/>
    </row>
    <row r="161" spans="1:10" s="3" customFormat="1" ht="44.25" x14ac:dyDescent="0.55000000000000004">
      <c r="A161" s="35"/>
      <c r="B161" s="35"/>
      <c r="C161" s="35"/>
      <c r="D161" s="39"/>
      <c r="E161" s="338" t="s">
        <v>111</v>
      </c>
      <c r="F161" s="339">
        <v>0.78</v>
      </c>
      <c r="G161" s="35"/>
      <c r="H161" s="37"/>
      <c r="I161" s="35"/>
      <c r="J161" s="35"/>
    </row>
    <row r="162" spans="1:10" s="3" customFormat="1" ht="44.25" x14ac:dyDescent="0.55000000000000004">
      <c r="A162" s="35"/>
      <c r="B162" s="35"/>
      <c r="C162" s="35"/>
      <c r="D162" s="39"/>
      <c r="E162" s="338" t="s">
        <v>27</v>
      </c>
      <c r="F162" s="339">
        <v>0.22</v>
      </c>
      <c r="G162" s="35"/>
      <c r="H162" s="37"/>
      <c r="I162" s="35"/>
      <c r="J162" s="35"/>
    </row>
    <row r="163" spans="1:10" s="3" customFormat="1" ht="44.25" x14ac:dyDescent="0.55000000000000004">
      <c r="A163" s="35"/>
      <c r="B163" s="35"/>
      <c r="C163" s="35"/>
      <c r="D163" s="39"/>
      <c r="E163" s="338" t="s">
        <v>28</v>
      </c>
      <c r="F163" s="339">
        <v>1.99</v>
      </c>
      <c r="G163" s="35"/>
      <c r="H163" s="37"/>
      <c r="I163" s="35"/>
      <c r="J163" s="35"/>
    </row>
    <row r="164" spans="1:10" s="3" customFormat="1" ht="44.25" x14ac:dyDescent="0.55000000000000004">
      <c r="A164" s="35"/>
      <c r="B164" s="35"/>
      <c r="C164" s="35"/>
      <c r="D164" s="39"/>
      <c r="E164" s="338" t="s">
        <v>112</v>
      </c>
      <c r="F164" s="339">
        <v>1.81</v>
      </c>
      <c r="G164" s="35"/>
      <c r="H164" s="37"/>
      <c r="I164" s="35"/>
      <c r="J164" s="35"/>
    </row>
    <row r="165" spans="1:10" s="3" customFormat="1" ht="44.25" x14ac:dyDescent="0.55000000000000004">
      <c r="A165" s="35"/>
      <c r="B165" s="35"/>
      <c r="C165" s="35"/>
      <c r="D165" s="39"/>
      <c r="E165" s="338" t="s">
        <v>113</v>
      </c>
      <c r="F165" s="339">
        <v>1.76</v>
      </c>
      <c r="G165" s="35"/>
      <c r="H165" s="37"/>
      <c r="I165" s="35"/>
      <c r="J165" s="35"/>
    </row>
    <row r="166" spans="1:10" s="3" customFormat="1" ht="44.25" x14ac:dyDescent="0.55000000000000004">
      <c r="A166" s="35"/>
      <c r="B166" s="35"/>
      <c r="C166" s="35"/>
      <c r="D166" s="39"/>
      <c r="E166" s="338" t="s">
        <v>114</v>
      </c>
      <c r="F166" s="339">
        <v>1.2</v>
      </c>
      <c r="G166" s="35"/>
      <c r="H166" s="37"/>
      <c r="I166" s="35"/>
      <c r="J166" s="35"/>
    </row>
    <row r="167" spans="1:10" s="3" customFormat="1" ht="44.25" x14ac:dyDescent="0.55000000000000004">
      <c r="A167" s="35"/>
      <c r="B167" s="35"/>
      <c r="C167" s="35"/>
      <c r="D167" s="39"/>
      <c r="E167" s="338" t="s">
        <v>29</v>
      </c>
      <c r="F167" s="339">
        <v>0.98</v>
      </c>
      <c r="G167" s="35"/>
      <c r="H167" s="37"/>
      <c r="I167" s="35"/>
      <c r="J167" s="35"/>
    </row>
    <row r="168" spans="1:10" s="3" customFormat="1" ht="44.25" x14ac:dyDescent="0.55000000000000004">
      <c r="A168" s="35"/>
      <c r="B168" s="35"/>
      <c r="C168" s="35"/>
      <c r="D168" s="39"/>
      <c r="E168" s="338" t="s">
        <v>30</v>
      </c>
      <c r="F168" s="339">
        <v>0.45</v>
      </c>
      <c r="G168" s="35"/>
      <c r="H168" s="37"/>
      <c r="I168" s="35"/>
      <c r="J168" s="35"/>
    </row>
    <row r="169" spans="1:10" s="3" customFormat="1" ht="44.25" x14ac:dyDescent="0.55000000000000004">
      <c r="A169" s="35"/>
      <c r="B169" s="35"/>
      <c r="C169" s="35"/>
      <c r="D169" s="39"/>
      <c r="E169" s="338" t="s">
        <v>115</v>
      </c>
      <c r="F169" s="339">
        <v>2.84</v>
      </c>
      <c r="G169" s="35"/>
      <c r="H169" s="37"/>
      <c r="I169" s="35"/>
      <c r="J169" s="35"/>
    </row>
    <row r="170" spans="1:10" s="3" customFormat="1" ht="44.25" x14ac:dyDescent="0.55000000000000004">
      <c r="A170" s="35"/>
      <c r="B170" s="35"/>
      <c r="C170" s="35"/>
      <c r="D170" s="39"/>
      <c r="E170" s="338" t="s">
        <v>31</v>
      </c>
      <c r="F170" s="339">
        <v>0</v>
      </c>
      <c r="G170" s="35"/>
      <c r="H170" s="37"/>
      <c r="I170" s="35"/>
      <c r="J170" s="35"/>
    </row>
    <row r="171" spans="1:10" s="3" customFormat="1" ht="44.25" x14ac:dyDescent="0.55000000000000004">
      <c r="A171" s="35"/>
      <c r="B171" s="35"/>
      <c r="C171" s="35"/>
      <c r="D171" s="39"/>
      <c r="E171" s="338" t="s">
        <v>32</v>
      </c>
      <c r="F171" s="339">
        <v>0</v>
      </c>
      <c r="G171" s="35"/>
      <c r="H171" s="37"/>
      <c r="I171" s="35"/>
      <c r="J171" s="35"/>
    </row>
    <row r="172" spans="1:10" s="3" customFormat="1" ht="44.25" x14ac:dyDescent="0.55000000000000004">
      <c r="A172" s="35"/>
      <c r="B172" s="35"/>
      <c r="C172" s="35"/>
      <c r="D172" s="39"/>
      <c r="E172" s="338" t="s">
        <v>116</v>
      </c>
      <c r="F172" s="339">
        <v>0</v>
      </c>
      <c r="G172" s="35"/>
      <c r="H172" s="37"/>
      <c r="I172" s="35"/>
      <c r="J172" s="35"/>
    </row>
    <row r="173" spans="1:10" s="3" customFormat="1" ht="44.25" x14ac:dyDescent="0.55000000000000004">
      <c r="A173" s="35"/>
      <c r="B173" s="35"/>
      <c r="C173" s="35"/>
      <c r="D173" s="39"/>
      <c r="E173" s="338" t="s">
        <v>15</v>
      </c>
      <c r="F173" s="339">
        <v>6.04</v>
      </c>
      <c r="G173" s="35"/>
      <c r="H173" s="37"/>
      <c r="I173" s="35"/>
      <c r="J173" s="35"/>
    </row>
    <row r="174" spans="1:10" s="3" customFormat="1" ht="44.25" x14ac:dyDescent="0.55000000000000004">
      <c r="A174" s="35"/>
      <c r="B174" s="35"/>
      <c r="C174" s="35"/>
      <c r="D174" s="39"/>
      <c r="E174" s="338" t="s">
        <v>13</v>
      </c>
      <c r="F174" s="339">
        <v>4.79</v>
      </c>
      <c r="G174" s="35"/>
      <c r="H174" s="37"/>
      <c r="I174" s="35"/>
      <c r="J174" s="35"/>
    </row>
    <row r="175" spans="1:10" s="3" customFormat="1" ht="44.25" x14ac:dyDescent="0.55000000000000004">
      <c r="A175" s="35"/>
      <c r="B175" s="35"/>
      <c r="C175" s="35"/>
      <c r="D175" s="39"/>
      <c r="E175" s="35"/>
      <c r="F175" s="40"/>
      <c r="G175" s="35"/>
      <c r="H175" s="37"/>
      <c r="I175" s="35"/>
      <c r="J175" s="35"/>
    </row>
    <row r="176" spans="1:10" s="3" customFormat="1" ht="44.25" x14ac:dyDescent="0.55000000000000004">
      <c r="A176" s="35"/>
      <c r="B176" s="35"/>
      <c r="C176" s="35"/>
      <c r="D176" s="39"/>
      <c r="E176" s="35"/>
      <c r="F176" s="40"/>
      <c r="G176" s="35"/>
      <c r="H176" s="37"/>
      <c r="I176" s="35"/>
      <c r="J176" s="35"/>
    </row>
    <row r="177" spans="1:12" s="3" customFormat="1" ht="44.25" x14ac:dyDescent="0.55000000000000004">
      <c r="A177" s="35"/>
      <c r="B177" s="35"/>
      <c r="C177" s="35"/>
      <c r="D177" s="39"/>
      <c r="E177" s="35"/>
      <c r="F177" s="40"/>
      <c r="G177" s="35"/>
      <c r="H177" s="37"/>
      <c r="I177" s="35"/>
      <c r="J177" s="35"/>
    </row>
    <row r="178" spans="1:12" s="3" customFormat="1" ht="44.25" x14ac:dyDescent="0.55000000000000004">
      <c r="A178" s="35"/>
      <c r="B178" s="35"/>
      <c r="C178" s="35"/>
      <c r="D178" s="39"/>
      <c r="E178" s="35"/>
      <c r="F178" s="40"/>
      <c r="G178" s="35"/>
      <c r="H178" s="37"/>
      <c r="I178" s="35"/>
      <c r="J178" s="35"/>
    </row>
    <row r="179" spans="1:12" s="3" customFormat="1" ht="44.25" x14ac:dyDescent="0.55000000000000004">
      <c r="A179" s="35"/>
      <c r="B179" s="35"/>
      <c r="C179" s="35"/>
      <c r="D179" s="39"/>
      <c r="E179" s="35"/>
      <c r="F179" s="40"/>
      <c r="G179" s="35"/>
      <c r="H179" s="37"/>
      <c r="I179" s="35"/>
      <c r="J179" s="35"/>
    </row>
    <row r="180" spans="1:12" s="3" customFormat="1" ht="44.25" x14ac:dyDescent="0.55000000000000004">
      <c r="A180" s="35"/>
      <c r="B180" s="35"/>
      <c r="C180" s="35"/>
      <c r="D180" s="39"/>
      <c r="E180" s="35"/>
      <c r="F180" s="40"/>
      <c r="G180" s="35"/>
      <c r="H180" s="37"/>
      <c r="I180" s="35"/>
      <c r="J180" s="35"/>
    </row>
    <row r="181" spans="1:12" s="3" customFormat="1" ht="44.25" x14ac:dyDescent="0.55000000000000004">
      <c r="A181" s="35"/>
      <c r="B181" s="35"/>
      <c r="C181" s="35"/>
      <c r="D181" s="39"/>
      <c r="E181" s="35"/>
      <c r="F181" s="40"/>
      <c r="G181" s="35"/>
      <c r="H181" s="37"/>
      <c r="I181" s="35"/>
      <c r="J181" s="35"/>
    </row>
    <row r="182" spans="1:12" s="3" customFormat="1" ht="44.25" x14ac:dyDescent="0.55000000000000004">
      <c r="A182" s="35"/>
      <c r="B182" s="35"/>
      <c r="C182" s="35"/>
      <c r="D182" s="39"/>
      <c r="E182" s="35"/>
      <c r="F182" s="40"/>
      <c r="G182" s="35"/>
      <c r="H182" s="37"/>
      <c r="I182" s="35"/>
      <c r="J182" s="35"/>
    </row>
    <row r="183" spans="1:12" s="3" customFormat="1" ht="44.25" x14ac:dyDescent="0.55000000000000004">
      <c r="A183" s="35"/>
      <c r="B183" s="35"/>
      <c r="C183" s="35"/>
      <c r="D183" s="39"/>
      <c r="E183" s="35"/>
      <c r="F183" s="40"/>
      <c r="G183" s="35"/>
      <c r="H183" s="37"/>
      <c r="I183" s="35"/>
      <c r="J183" s="35"/>
    </row>
    <row r="184" spans="1:12" s="3" customFormat="1" ht="44.25" x14ac:dyDescent="0.55000000000000004">
      <c r="A184" s="35"/>
      <c r="B184" s="35"/>
      <c r="C184" s="35"/>
      <c r="D184" s="39"/>
      <c r="E184" s="35"/>
      <c r="F184" s="40"/>
      <c r="G184" s="35"/>
      <c r="H184" s="37"/>
      <c r="I184" s="35"/>
      <c r="J184" s="35"/>
    </row>
    <row r="185" spans="1:12" s="3" customFormat="1" ht="44.25" x14ac:dyDescent="0.55000000000000004">
      <c r="A185" s="35"/>
      <c r="B185" s="35"/>
      <c r="C185" s="35"/>
      <c r="D185" s="39"/>
      <c r="E185" s="35"/>
      <c r="F185" s="40"/>
      <c r="G185" s="35"/>
      <c r="H185" s="37"/>
      <c r="I185" s="35"/>
      <c r="J185" s="35"/>
    </row>
    <row r="186" spans="1:12" s="3" customFormat="1" ht="44.25" x14ac:dyDescent="0.55000000000000004">
      <c r="A186" s="35"/>
      <c r="B186" s="35"/>
      <c r="C186" s="35"/>
      <c r="D186" s="39"/>
      <c r="E186" s="35"/>
      <c r="F186" s="40"/>
      <c r="G186" s="35"/>
      <c r="H186" s="37"/>
      <c r="I186" s="35"/>
      <c r="J186" s="35"/>
    </row>
    <row r="187" spans="1:12" s="3" customFormat="1" ht="44.25" x14ac:dyDescent="0.55000000000000004">
      <c r="A187" s="35"/>
      <c r="B187" s="35"/>
      <c r="C187" s="35"/>
      <c r="D187" s="39"/>
      <c r="E187" s="35"/>
      <c r="F187" s="40"/>
      <c r="G187" s="35"/>
      <c r="H187" s="37"/>
      <c r="I187" s="35"/>
      <c r="J187" s="35"/>
    </row>
    <row r="188" spans="1:12" s="3" customFormat="1" ht="44.25" x14ac:dyDescent="0.55000000000000004">
      <c r="A188" s="35"/>
      <c r="B188" s="35"/>
      <c r="C188" s="35"/>
      <c r="D188" s="36"/>
      <c r="E188" s="35"/>
      <c r="F188" s="40"/>
      <c r="G188" s="41"/>
      <c r="H188" s="37"/>
      <c r="I188" s="35"/>
      <c r="J188" s="35"/>
    </row>
    <row r="189" spans="1:12" s="3" customFormat="1" ht="44.25" x14ac:dyDescent="0.55000000000000004">
      <c r="A189" s="35"/>
      <c r="B189" s="35"/>
      <c r="C189" s="35"/>
      <c r="D189" s="36"/>
      <c r="E189" s="35"/>
      <c r="F189" s="40"/>
      <c r="G189" s="41"/>
      <c r="H189" s="37"/>
      <c r="I189" s="35"/>
      <c r="J189" s="35"/>
    </row>
    <row r="190" spans="1:12" s="3" customFormat="1" ht="50.25" customHeight="1" x14ac:dyDescent="0.7">
      <c r="A190" s="35"/>
      <c r="B190" s="35"/>
      <c r="C190" s="31" t="s">
        <v>117</v>
      </c>
      <c r="D190" s="32"/>
      <c r="E190" s="30"/>
      <c r="F190" s="42"/>
      <c r="G190" s="34"/>
      <c r="H190" s="42"/>
      <c r="I190" s="30"/>
      <c r="J190" s="30"/>
      <c r="K190" s="28"/>
      <c r="L190" s="28"/>
    </row>
    <row r="191" spans="1:12" s="3" customFormat="1" ht="44.25" x14ac:dyDescent="0.55000000000000004">
      <c r="A191" s="35"/>
      <c r="B191" s="35"/>
      <c r="C191" s="35"/>
      <c r="D191" s="36"/>
      <c r="E191" s="35" t="s">
        <v>59</v>
      </c>
      <c r="F191" s="37" t="s">
        <v>7</v>
      </c>
      <c r="G191" s="38"/>
      <c r="H191" s="37"/>
      <c r="I191" s="35"/>
      <c r="J191" s="35"/>
    </row>
    <row r="192" spans="1:12" s="3" customFormat="1" ht="44.25" x14ac:dyDescent="0.55000000000000004">
      <c r="A192" s="35"/>
      <c r="B192" s="35"/>
      <c r="C192" s="35"/>
      <c r="D192" s="39"/>
      <c r="E192" s="35" t="s">
        <v>33</v>
      </c>
      <c r="F192" s="40">
        <v>0</v>
      </c>
      <c r="G192" s="35"/>
      <c r="H192" s="37"/>
      <c r="I192" s="35"/>
      <c r="J192" s="35"/>
    </row>
    <row r="193" spans="1:10" s="3" customFormat="1" ht="44.25" x14ac:dyDescent="0.55000000000000004">
      <c r="A193" s="35"/>
      <c r="B193" s="35"/>
      <c r="C193" s="35"/>
      <c r="D193" s="39"/>
      <c r="E193" s="338" t="s">
        <v>118</v>
      </c>
      <c r="F193" s="339">
        <v>5</v>
      </c>
      <c r="G193" s="35"/>
      <c r="H193" s="37"/>
      <c r="I193" s="35"/>
      <c r="J193" s="35"/>
    </row>
    <row r="194" spans="1:10" s="3" customFormat="1" ht="44.25" x14ac:dyDescent="0.55000000000000004">
      <c r="A194" s="35"/>
      <c r="B194" s="35"/>
      <c r="C194" s="35"/>
      <c r="D194" s="39"/>
      <c r="E194" s="338" t="s">
        <v>42</v>
      </c>
      <c r="F194" s="339">
        <v>6</v>
      </c>
      <c r="G194" s="35"/>
      <c r="H194" s="37"/>
      <c r="I194" s="35"/>
      <c r="J194" s="35"/>
    </row>
    <row r="195" spans="1:10" s="3" customFormat="1" ht="44.25" x14ac:dyDescent="0.55000000000000004">
      <c r="A195" s="35"/>
      <c r="B195" s="35"/>
      <c r="C195" s="35"/>
      <c r="D195" s="39"/>
      <c r="E195" s="338" t="s">
        <v>119</v>
      </c>
      <c r="F195" s="339">
        <v>0.75</v>
      </c>
      <c r="G195" s="35"/>
      <c r="H195" s="37"/>
      <c r="I195" s="35"/>
      <c r="J195" s="35"/>
    </row>
    <row r="196" spans="1:10" s="3" customFormat="1" ht="44.25" x14ac:dyDescent="0.55000000000000004">
      <c r="A196" s="35"/>
      <c r="B196" s="35"/>
      <c r="C196" s="35"/>
      <c r="D196" s="39"/>
      <c r="E196" s="338" t="s">
        <v>120</v>
      </c>
      <c r="F196" s="339">
        <v>0.5</v>
      </c>
      <c r="G196" s="35"/>
      <c r="H196" s="37"/>
      <c r="I196" s="35"/>
      <c r="J196" s="35"/>
    </row>
    <row r="197" spans="1:10" s="3" customFormat="1" ht="44.25" x14ac:dyDescent="0.55000000000000004">
      <c r="A197" s="35"/>
      <c r="B197" s="35"/>
      <c r="C197" s="35"/>
      <c r="D197" s="39"/>
      <c r="E197" s="338" t="s">
        <v>121</v>
      </c>
      <c r="F197" s="339">
        <v>1</v>
      </c>
      <c r="G197" s="35"/>
      <c r="H197" s="37"/>
      <c r="I197" s="35"/>
      <c r="J197" s="35"/>
    </row>
    <row r="198" spans="1:10" s="3" customFormat="1" ht="44.25" x14ac:dyDescent="0.55000000000000004">
      <c r="A198" s="35"/>
      <c r="B198" s="35"/>
      <c r="C198" s="35"/>
      <c r="D198" s="39"/>
      <c r="E198" s="338" t="s">
        <v>122</v>
      </c>
      <c r="F198" s="339">
        <v>1.5</v>
      </c>
      <c r="G198" s="35"/>
      <c r="H198" s="37"/>
      <c r="I198" s="35"/>
      <c r="J198" s="35"/>
    </row>
    <row r="199" spans="1:10" s="3" customFormat="1" ht="44.25" x14ac:dyDescent="0.55000000000000004">
      <c r="A199" s="35"/>
      <c r="B199" s="35"/>
      <c r="C199" s="35"/>
      <c r="D199" s="39"/>
      <c r="E199" s="338" t="s">
        <v>123</v>
      </c>
      <c r="F199" s="339">
        <v>0</v>
      </c>
      <c r="G199" s="35"/>
      <c r="H199" s="37"/>
      <c r="I199" s="35"/>
      <c r="J199" s="35"/>
    </row>
    <row r="200" spans="1:10" s="3" customFormat="1" ht="44.25" x14ac:dyDescent="0.55000000000000004">
      <c r="A200" s="35"/>
      <c r="B200" s="35"/>
      <c r="C200" s="35"/>
      <c r="D200" s="39"/>
      <c r="E200" s="338" t="s">
        <v>124</v>
      </c>
      <c r="F200" s="339">
        <v>0.5</v>
      </c>
      <c r="G200" s="35"/>
      <c r="H200" s="37"/>
      <c r="I200" s="35"/>
      <c r="J200" s="35"/>
    </row>
    <row r="201" spans="1:10" s="3" customFormat="1" ht="44.25" x14ac:dyDescent="0.55000000000000004">
      <c r="A201" s="35"/>
      <c r="B201" s="35"/>
      <c r="C201" s="35"/>
      <c r="D201" s="39"/>
      <c r="E201" s="338" t="s">
        <v>125</v>
      </c>
      <c r="F201" s="339">
        <v>1</v>
      </c>
      <c r="G201" s="35"/>
      <c r="H201" s="37"/>
      <c r="I201" s="35"/>
      <c r="J201" s="35"/>
    </row>
    <row r="202" spans="1:10" s="3" customFormat="1" ht="44.25" x14ac:dyDescent="0.55000000000000004">
      <c r="A202" s="35"/>
      <c r="B202" s="35"/>
      <c r="C202" s="35"/>
      <c r="D202" s="39"/>
      <c r="E202" s="338" t="s">
        <v>126</v>
      </c>
      <c r="F202" s="339">
        <v>20</v>
      </c>
      <c r="G202" s="35"/>
      <c r="H202" s="37"/>
      <c r="I202" s="35"/>
      <c r="J202" s="35"/>
    </row>
    <row r="203" spans="1:10" s="3" customFormat="1" ht="44.25" x14ac:dyDescent="0.55000000000000004">
      <c r="A203" s="35"/>
      <c r="B203" s="35"/>
      <c r="C203" s="35"/>
      <c r="D203" s="39"/>
      <c r="E203" s="338" t="s">
        <v>127</v>
      </c>
      <c r="F203" s="339">
        <v>0.75</v>
      </c>
      <c r="G203" s="35"/>
      <c r="H203" s="37"/>
      <c r="I203" s="35"/>
      <c r="J203" s="35"/>
    </row>
    <row r="204" spans="1:10" s="3" customFormat="1" ht="44.25" x14ac:dyDescent="0.55000000000000004">
      <c r="A204" s="35"/>
      <c r="B204" s="35"/>
      <c r="C204" s="35"/>
      <c r="D204" s="39"/>
      <c r="E204" s="338" t="s">
        <v>128</v>
      </c>
      <c r="F204" s="339">
        <v>0.5</v>
      </c>
      <c r="G204" s="35"/>
      <c r="H204" s="37"/>
      <c r="I204" s="35"/>
      <c r="J204" s="35"/>
    </row>
    <row r="205" spans="1:10" s="3" customFormat="1" ht="44.25" x14ac:dyDescent="0.55000000000000004">
      <c r="A205" s="35"/>
      <c r="B205" s="35"/>
      <c r="C205" s="35"/>
      <c r="D205" s="39"/>
      <c r="E205" s="338" t="s">
        <v>43</v>
      </c>
      <c r="F205" s="339">
        <v>3.75</v>
      </c>
      <c r="G205" s="35"/>
      <c r="H205" s="37"/>
      <c r="I205" s="35"/>
      <c r="J205" s="35"/>
    </row>
    <row r="206" spans="1:10" s="3" customFormat="1" ht="44.25" x14ac:dyDescent="0.55000000000000004">
      <c r="A206" s="35"/>
      <c r="B206" s="35"/>
      <c r="C206" s="35"/>
      <c r="D206" s="39"/>
      <c r="E206" s="338" t="s">
        <v>129</v>
      </c>
      <c r="F206" s="339">
        <v>10</v>
      </c>
      <c r="G206" s="35"/>
      <c r="H206" s="37"/>
      <c r="I206" s="35"/>
      <c r="J206" s="35"/>
    </row>
    <row r="207" spans="1:10" s="3" customFormat="1" ht="44.25" x14ac:dyDescent="0.55000000000000004">
      <c r="A207" s="35"/>
      <c r="B207" s="35"/>
      <c r="C207" s="35"/>
      <c r="D207" s="39"/>
      <c r="E207" s="338" t="s">
        <v>130</v>
      </c>
      <c r="F207" s="339">
        <v>4</v>
      </c>
      <c r="G207" s="35"/>
      <c r="H207" s="37"/>
      <c r="I207" s="35"/>
      <c r="J207" s="35"/>
    </row>
    <row r="208" spans="1:10" s="3" customFormat="1" ht="44.25" x14ac:dyDescent="0.55000000000000004">
      <c r="A208" s="35"/>
      <c r="B208" s="35"/>
      <c r="C208" s="35"/>
      <c r="D208" s="39"/>
      <c r="E208" s="338" t="s">
        <v>131</v>
      </c>
      <c r="F208" s="339">
        <v>1</v>
      </c>
      <c r="G208" s="35"/>
      <c r="H208" s="37"/>
      <c r="I208" s="35"/>
      <c r="J208" s="35"/>
    </row>
    <row r="209" spans="1:10" s="3" customFormat="1" ht="44.25" x14ac:dyDescent="0.55000000000000004">
      <c r="A209" s="35"/>
      <c r="B209" s="35"/>
      <c r="C209" s="35"/>
      <c r="D209" s="39"/>
      <c r="E209" s="338" t="s">
        <v>132</v>
      </c>
      <c r="F209" s="339">
        <v>0</v>
      </c>
      <c r="G209" s="35"/>
      <c r="H209" s="37"/>
      <c r="I209" s="35"/>
      <c r="J209" s="35"/>
    </row>
    <row r="210" spans="1:10" s="3" customFormat="1" ht="44.25" x14ac:dyDescent="0.55000000000000004">
      <c r="A210" s="35"/>
      <c r="B210" s="35"/>
      <c r="C210" s="35"/>
      <c r="D210" s="39"/>
      <c r="E210" s="338" t="s">
        <v>133</v>
      </c>
      <c r="F210" s="339">
        <v>0</v>
      </c>
      <c r="G210" s="35"/>
      <c r="H210" s="37"/>
      <c r="I210" s="35"/>
      <c r="J210" s="35"/>
    </row>
    <row r="211" spans="1:10" s="3" customFormat="1" ht="44.25" x14ac:dyDescent="0.55000000000000004">
      <c r="A211" s="35"/>
      <c r="B211" s="35"/>
      <c r="C211" s="35"/>
      <c r="D211" s="39"/>
      <c r="E211" s="338" t="s">
        <v>44</v>
      </c>
      <c r="F211" s="339">
        <v>50</v>
      </c>
      <c r="G211" s="35"/>
      <c r="H211" s="37"/>
      <c r="I211" s="35"/>
      <c r="J211" s="35"/>
    </row>
    <row r="212" spans="1:10" s="3" customFormat="1" ht="44.25" x14ac:dyDescent="0.55000000000000004">
      <c r="A212" s="35"/>
      <c r="B212" s="35"/>
      <c r="C212" s="35"/>
      <c r="D212" s="39"/>
      <c r="E212" s="338" t="s">
        <v>134</v>
      </c>
      <c r="F212" s="339">
        <v>30</v>
      </c>
      <c r="G212" s="35"/>
      <c r="H212" s="37"/>
      <c r="I212" s="35"/>
      <c r="J212" s="35"/>
    </row>
    <row r="213" spans="1:10" s="3" customFormat="1" ht="44.25" x14ac:dyDescent="0.55000000000000004">
      <c r="A213" s="35"/>
      <c r="B213" s="35"/>
      <c r="C213" s="35"/>
      <c r="D213" s="39"/>
      <c r="E213" s="338" t="s">
        <v>45</v>
      </c>
      <c r="F213" s="339">
        <v>80</v>
      </c>
      <c r="G213" s="35"/>
      <c r="H213" s="37"/>
      <c r="I213" s="35"/>
      <c r="J213" s="35"/>
    </row>
    <row r="214" spans="1:10" s="3" customFormat="1" ht="44.25" x14ac:dyDescent="0.55000000000000004">
      <c r="A214" s="35"/>
      <c r="B214" s="35"/>
      <c r="C214" s="35"/>
      <c r="D214" s="39"/>
      <c r="E214" s="338" t="s">
        <v>135</v>
      </c>
      <c r="F214" s="339">
        <v>0</v>
      </c>
      <c r="G214" s="35"/>
      <c r="H214" s="37"/>
      <c r="I214" s="35"/>
      <c r="J214" s="35"/>
    </row>
    <row r="215" spans="1:10" s="3" customFormat="1" ht="44.25" x14ac:dyDescent="0.55000000000000004">
      <c r="A215" s="35"/>
      <c r="B215" s="35"/>
      <c r="C215" s="35"/>
      <c r="D215" s="39"/>
      <c r="E215" s="338" t="s">
        <v>46</v>
      </c>
      <c r="F215" s="339">
        <v>5</v>
      </c>
      <c r="G215" s="35"/>
      <c r="H215" s="37"/>
      <c r="I215" s="35"/>
      <c r="J215" s="35"/>
    </row>
    <row r="216" spans="1:10" s="3" customFormat="1" ht="44.25" x14ac:dyDescent="0.55000000000000004">
      <c r="A216" s="35"/>
      <c r="B216" s="35"/>
      <c r="C216" s="35"/>
      <c r="D216" s="39"/>
      <c r="E216" s="338" t="s">
        <v>47</v>
      </c>
      <c r="F216" s="339">
        <v>80</v>
      </c>
      <c r="G216" s="35"/>
      <c r="H216" s="37"/>
      <c r="I216" s="35"/>
      <c r="J216" s="35"/>
    </row>
    <row r="217" spans="1:10" s="3" customFormat="1" ht="44.25" x14ac:dyDescent="0.55000000000000004">
      <c r="A217" s="35"/>
      <c r="B217" s="35"/>
      <c r="C217" s="35"/>
      <c r="D217" s="39"/>
      <c r="E217" s="338" t="s">
        <v>136</v>
      </c>
      <c r="F217" s="339">
        <v>25</v>
      </c>
      <c r="G217" s="35"/>
      <c r="H217" s="37"/>
      <c r="I217" s="35"/>
      <c r="J217" s="35"/>
    </row>
    <row r="218" spans="1:10" s="3" customFormat="1" ht="44.25" x14ac:dyDescent="0.55000000000000004">
      <c r="A218" s="35"/>
      <c r="B218" s="35"/>
      <c r="C218" s="35"/>
      <c r="D218" s="39"/>
      <c r="E218" s="338" t="s">
        <v>137</v>
      </c>
      <c r="F218" s="339">
        <v>0</v>
      </c>
      <c r="G218" s="35"/>
      <c r="H218" s="37"/>
      <c r="I218" s="35"/>
      <c r="J218" s="35"/>
    </row>
    <row r="219" spans="1:10" s="3" customFormat="1" ht="25.5" x14ac:dyDescent="0.35">
      <c r="D219" s="43"/>
      <c r="E219" s="335"/>
      <c r="F219" s="340"/>
      <c r="H219" s="5"/>
    </row>
    <row r="220" spans="1:10" s="3" customFormat="1" ht="25.5" x14ac:dyDescent="0.35">
      <c r="D220" s="43"/>
      <c r="F220" s="16"/>
      <c r="H220" s="5"/>
    </row>
    <row r="221" spans="1:10" s="3" customFormat="1" ht="25.5" x14ac:dyDescent="0.35">
      <c r="D221" s="29"/>
      <c r="F221" s="16"/>
      <c r="G221" s="15"/>
      <c r="H221" s="5"/>
    </row>
    <row r="222" spans="1:10" s="3" customFormat="1" ht="25.5" x14ac:dyDescent="0.35">
      <c r="D222" s="29"/>
      <c r="F222" s="16"/>
      <c r="G222" s="15"/>
      <c r="H222" s="5"/>
    </row>
    <row r="223" spans="1:10" s="3" customFormat="1" ht="25.5" x14ac:dyDescent="0.35">
      <c r="D223" s="29"/>
      <c r="F223" s="5"/>
      <c r="G223" s="44"/>
      <c r="H223" s="5"/>
    </row>
    <row r="224" spans="1:10" s="3" customFormat="1" ht="25.5" x14ac:dyDescent="0.35">
      <c r="D224" s="43"/>
      <c r="F224" s="16"/>
      <c r="H224" s="5"/>
    </row>
    <row r="225" spans="4:8" s="3" customFormat="1" ht="25.5" x14ac:dyDescent="0.35">
      <c r="D225" s="43"/>
      <c r="F225" s="16"/>
      <c r="H225" s="5"/>
    </row>
    <row r="226" spans="4:8" s="3" customFormat="1" ht="25.5" x14ac:dyDescent="0.35">
      <c r="D226" s="43"/>
      <c r="F226" s="16"/>
      <c r="H226" s="5"/>
    </row>
    <row r="227" spans="4:8" s="3" customFormat="1" ht="25.5" x14ac:dyDescent="0.35">
      <c r="D227" s="43"/>
      <c r="F227" s="16"/>
      <c r="H227" s="5"/>
    </row>
    <row r="228" spans="4:8" s="3" customFormat="1" ht="25.5" x14ac:dyDescent="0.35">
      <c r="D228" s="43"/>
      <c r="F228" s="16"/>
      <c r="H228" s="5"/>
    </row>
    <row r="229" spans="4:8" s="3" customFormat="1" ht="25.5" x14ac:dyDescent="0.35">
      <c r="D229" s="43"/>
      <c r="F229" s="16"/>
      <c r="H229" s="5"/>
    </row>
    <row r="230" spans="4:8" s="3" customFormat="1" ht="25.5" x14ac:dyDescent="0.35">
      <c r="D230" s="43"/>
      <c r="F230" s="16"/>
      <c r="H230" s="5"/>
    </row>
    <row r="231" spans="4:8" s="3" customFormat="1" ht="25.5" x14ac:dyDescent="0.35">
      <c r="D231" s="43"/>
      <c r="F231" s="16"/>
      <c r="H231" s="5"/>
    </row>
    <row r="232" spans="4:8" s="3" customFormat="1" ht="25.5" x14ac:dyDescent="0.35">
      <c r="D232" s="43"/>
      <c r="F232" s="16"/>
      <c r="H232" s="5"/>
    </row>
    <row r="233" spans="4:8" s="3" customFormat="1" ht="25.5" x14ac:dyDescent="0.35">
      <c r="D233" s="43"/>
      <c r="F233" s="16"/>
      <c r="H233" s="5"/>
    </row>
    <row r="234" spans="4:8" s="3" customFormat="1" ht="25.5" x14ac:dyDescent="0.35">
      <c r="D234" s="43"/>
      <c r="F234" s="16"/>
      <c r="H234" s="5"/>
    </row>
    <row r="235" spans="4:8" s="3" customFormat="1" ht="25.5" x14ac:dyDescent="0.35">
      <c r="D235" s="43"/>
      <c r="F235" s="16"/>
      <c r="H235" s="5"/>
    </row>
    <row r="236" spans="4:8" s="3" customFormat="1" ht="25.5" x14ac:dyDescent="0.35">
      <c r="D236" s="43"/>
      <c r="F236" s="16"/>
      <c r="H236" s="5"/>
    </row>
    <row r="237" spans="4:8" s="3" customFormat="1" ht="25.5" x14ac:dyDescent="0.35">
      <c r="D237" s="43"/>
      <c r="F237" s="16"/>
      <c r="H237" s="5"/>
    </row>
    <row r="238" spans="4:8" s="3" customFormat="1" ht="25.5" x14ac:dyDescent="0.35">
      <c r="D238" s="43"/>
      <c r="F238" s="16"/>
      <c r="H238" s="5"/>
    </row>
    <row r="239" spans="4:8" s="3" customFormat="1" ht="25.5" x14ac:dyDescent="0.35">
      <c r="D239" s="43"/>
      <c r="F239" s="16"/>
      <c r="H239" s="5"/>
    </row>
    <row r="240" spans="4:8" s="3" customFormat="1" ht="25.5" x14ac:dyDescent="0.35">
      <c r="D240" s="43"/>
      <c r="F240" s="16"/>
      <c r="H240" s="5"/>
    </row>
    <row r="241" spans="4:8" s="3" customFormat="1" ht="25.5" x14ac:dyDescent="0.35">
      <c r="D241" s="43"/>
      <c r="F241" s="16"/>
      <c r="H241" s="5"/>
    </row>
    <row r="242" spans="4:8" s="3" customFormat="1" ht="25.5" x14ac:dyDescent="0.35">
      <c r="D242" s="43"/>
      <c r="F242" s="16"/>
      <c r="H242" s="5"/>
    </row>
    <row r="243" spans="4:8" s="3" customFormat="1" ht="25.5" x14ac:dyDescent="0.35">
      <c r="D243" s="43"/>
      <c r="F243" s="16"/>
      <c r="H243" s="5"/>
    </row>
    <row r="244" spans="4:8" s="3" customFormat="1" ht="25.5" x14ac:dyDescent="0.35">
      <c r="D244" s="43"/>
      <c r="F244" s="16"/>
      <c r="H244" s="5"/>
    </row>
    <row r="245" spans="4:8" s="3" customFormat="1" ht="25.5" x14ac:dyDescent="0.35">
      <c r="D245" s="43"/>
      <c r="F245" s="16"/>
      <c r="H245" s="5"/>
    </row>
    <row r="246" spans="4:8" s="3" customFormat="1" ht="25.5" x14ac:dyDescent="0.35">
      <c r="D246" s="43"/>
      <c r="F246" s="16"/>
      <c r="H246" s="5"/>
    </row>
    <row r="247" spans="4:8" s="3" customFormat="1" ht="25.5" x14ac:dyDescent="0.35">
      <c r="D247" s="43"/>
      <c r="F247" s="16"/>
      <c r="H247" s="5"/>
    </row>
    <row r="248" spans="4:8" s="3" customFormat="1" ht="25.5" x14ac:dyDescent="0.35">
      <c r="D248" s="43"/>
      <c r="F248" s="16"/>
      <c r="H248" s="5"/>
    </row>
    <row r="249" spans="4:8" s="3" customFormat="1" ht="25.5" x14ac:dyDescent="0.35">
      <c r="D249" s="43"/>
      <c r="F249" s="16"/>
      <c r="H249" s="5"/>
    </row>
    <row r="250" spans="4:8" s="3" customFormat="1" ht="25.5" x14ac:dyDescent="0.35">
      <c r="D250" s="43"/>
      <c r="F250" s="16"/>
      <c r="H250" s="5"/>
    </row>
    <row r="251" spans="4:8" s="3" customFormat="1" ht="25.5" x14ac:dyDescent="0.35">
      <c r="D251" s="43"/>
      <c r="F251" s="16"/>
      <c r="H251" s="5"/>
    </row>
    <row r="252" spans="4:8" s="3" customFormat="1" ht="25.5" x14ac:dyDescent="0.35">
      <c r="D252" s="43"/>
      <c r="F252" s="16"/>
      <c r="H252" s="5"/>
    </row>
    <row r="253" spans="4:8" s="3" customFormat="1" ht="25.5" x14ac:dyDescent="0.35">
      <c r="D253" s="43"/>
      <c r="F253" s="16"/>
      <c r="H253" s="5"/>
    </row>
    <row r="254" spans="4:8" s="3" customFormat="1" ht="25.5" x14ac:dyDescent="0.35">
      <c r="D254" s="43"/>
      <c r="F254" s="16"/>
      <c r="H254" s="5"/>
    </row>
    <row r="255" spans="4:8" s="3" customFormat="1" ht="25.5" x14ac:dyDescent="0.35">
      <c r="D255" s="43"/>
      <c r="F255" s="16"/>
      <c r="H255" s="5"/>
    </row>
    <row r="256" spans="4:8" s="3" customFormat="1" ht="25.5" x14ac:dyDescent="0.35">
      <c r="D256" s="43"/>
      <c r="F256" s="16"/>
      <c r="H256" s="5"/>
    </row>
    <row r="257" spans="4:8" s="3" customFormat="1" ht="25.5" x14ac:dyDescent="0.35">
      <c r="D257" s="29"/>
      <c r="F257" s="4"/>
      <c r="G257" s="15"/>
      <c r="H257" s="5"/>
    </row>
    <row r="258" spans="4:8" s="3" customFormat="1" ht="25.5" x14ac:dyDescent="0.35">
      <c r="D258" s="29"/>
      <c r="F258" s="4"/>
      <c r="G258" s="15"/>
      <c r="H258" s="5"/>
    </row>
    <row r="259" spans="4:8" s="3" customFormat="1" ht="25.5" x14ac:dyDescent="0.35">
      <c r="E259" s="4"/>
      <c r="F259" s="4"/>
      <c r="H259" s="5"/>
    </row>
    <row r="260" spans="4:8" x14ac:dyDescent="0.25">
      <c r="E260" s="45"/>
    </row>
  </sheetData>
  <sheetProtection password="AC0C" sheet="1" objects="1" scenarios="1" insertColumns="0" insertRows="0" deleteColumns="0" deleteRows="0"/>
  <mergeCells count="4">
    <mergeCell ref="C10:K10"/>
    <mergeCell ref="E2:J6"/>
    <mergeCell ref="E7:I7"/>
    <mergeCell ref="D9:H9"/>
  </mergeCells>
  <dataValidations count="6">
    <dataValidation type="list" allowBlank="1" showInputMessage="1" showErrorMessage="1" sqref="E53:E60 JA53:JA60 SW53:SW60 ACS53:ACS60 AMO53:AMO60 AWK53:AWK60 BGG53:BGG60 BQC53:BQC60 BZY53:BZY60 CJU53:CJU60 CTQ53:CTQ60 DDM53:DDM60 DNI53:DNI60 DXE53:DXE60 EHA53:EHA60 EQW53:EQW60 FAS53:FAS60 FKO53:FKO60 FUK53:FUK60 GEG53:GEG60 GOC53:GOC60 GXY53:GXY60 HHU53:HHU60 HRQ53:HRQ60 IBM53:IBM60 ILI53:ILI60 IVE53:IVE60 JFA53:JFA60 JOW53:JOW60 JYS53:JYS60 KIO53:KIO60 KSK53:KSK60 LCG53:LCG60 LMC53:LMC60 LVY53:LVY60 MFU53:MFU60 MPQ53:MPQ60 MZM53:MZM60 NJI53:NJI60 NTE53:NTE60 ODA53:ODA60 OMW53:OMW60 OWS53:OWS60 PGO53:PGO60 PQK53:PQK60 QAG53:QAG60 QKC53:QKC60 QTY53:QTY60 RDU53:RDU60 RNQ53:RNQ60 RXM53:RXM60 SHI53:SHI60 SRE53:SRE60 TBA53:TBA60 TKW53:TKW60 TUS53:TUS60 UEO53:UEO60 UOK53:UOK60 UYG53:UYG60 VIC53:VIC60 VRY53:VRY60 WBU53:WBU60 WLQ53:WLQ60 WVM53:WVM60 E65553:E65560 JA65553:JA65560 SW65553:SW65560 ACS65553:ACS65560 AMO65553:AMO65560 AWK65553:AWK65560 BGG65553:BGG65560 BQC65553:BQC65560 BZY65553:BZY65560 CJU65553:CJU65560 CTQ65553:CTQ65560 DDM65553:DDM65560 DNI65553:DNI65560 DXE65553:DXE65560 EHA65553:EHA65560 EQW65553:EQW65560 FAS65553:FAS65560 FKO65553:FKO65560 FUK65553:FUK65560 GEG65553:GEG65560 GOC65553:GOC65560 GXY65553:GXY65560 HHU65553:HHU65560 HRQ65553:HRQ65560 IBM65553:IBM65560 ILI65553:ILI65560 IVE65553:IVE65560 JFA65553:JFA65560 JOW65553:JOW65560 JYS65553:JYS65560 KIO65553:KIO65560 KSK65553:KSK65560 LCG65553:LCG65560 LMC65553:LMC65560 LVY65553:LVY65560 MFU65553:MFU65560 MPQ65553:MPQ65560 MZM65553:MZM65560 NJI65553:NJI65560 NTE65553:NTE65560 ODA65553:ODA65560 OMW65553:OMW65560 OWS65553:OWS65560 PGO65553:PGO65560 PQK65553:PQK65560 QAG65553:QAG65560 QKC65553:QKC65560 QTY65553:QTY65560 RDU65553:RDU65560 RNQ65553:RNQ65560 RXM65553:RXM65560 SHI65553:SHI65560 SRE65553:SRE65560 TBA65553:TBA65560 TKW65553:TKW65560 TUS65553:TUS65560 UEO65553:UEO65560 UOK65553:UOK65560 UYG65553:UYG65560 VIC65553:VIC65560 VRY65553:VRY65560 WBU65553:WBU65560 WLQ65553:WLQ65560 WVM65553:WVM65560 E131089:E131096 JA131089:JA131096 SW131089:SW131096 ACS131089:ACS131096 AMO131089:AMO131096 AWK131089:AWK131096 BGG131089:BGG131096 BQC131089:BQC131096 BZY131089:BZY131096 CJU131089:CJU131096 CTQ131089:CTQ131096 DDM131089:DDM131096 DNI131089:DNI131096 DXE131089:DXE131096 EHA131089:EHA131096 EQW131089:EQW131096 FAS131089:FAS131096 FKO131089:FKO131096 FUK131089:FUK131096 GEG131089:GEG131096 GOC131089:GOC131096 GXY131089:GXY131096 HHU131089:HHU131096 HRQ131089:HRQ131096 IBM131089:IBM131096 ILI131089:ILI131096 IVE131089:IVE131096 JFA131089:JFA131096 JOW131089:JOW131096 JYS131089:JYS131096 KIO131089:KIO131096 KSK131089:KSK131096 LCG131089:LCG131096 LMC131089:LMC131096 LVY131089:LVY131096 MFU131089:MFU131096 MPQ131089:MPQ131096 MZM131089:MZM131096 NJI131089:NJI131096 NTE131089:NTE131096 ODA131089:ODA131096 OMW131089:OMW131096 OWS131089:OWS131096 PGO131089:PGO131096 PQK131089:PQK131096 QAG131089:QAG131096 QKC131089:QKC131096 QTY131089:QTY131096 RDU131089:RDU131096 RNQ131089:RNQ131096 RXM131089:RXM131096 SHI131089:SHI131096 SRE131089:SRE131096 TBA131089:TBA131096 TKW131089:TKW131096 TUS131089:TUS131096 UEO131089:UEO131096 UOK131089:UOK131096 UYG131089:UYG131096 VIC131089:VIC131096 VRY131089:VRY131096 WBU131089:WBU131096 WLQ131089:WLQ131096 WVM131089:WVM131096 E196625:E196632 JA196625:JA196632 SW196625:SW196632 ACS196625:ACS196632 AMO196625:AMO196632 AWK196625:AWK196632 BGG196625:BGG196632 BQC196625:BQC196632 BZY196625:BZY196632 CJU196625:CJU196632 CTQ196625:CTQ196632 DDM196625:DDM196632 DNI196625:DNI196632 DXE196625:DXE196632 EHA196625:EHA196632 EQW196625:EQW196632 FAS196625:FAS196632 FKO196625:FKO196632 FUK196625:FUK196632 GEG196625:GEG196632 GOC196625:GOC196632 GXY196625:GXY196632 HHU196625:HHU196632 HRQ196625:HRQ196632 IBM196625:IBM196632 ILI196625:ILI196632 IVE196625:IVE196632 JFA196625:JFA196632 JOW196625:JOW196632 JYS196625:JYS196632 KIO196625:KIO196632 KSK196625:KSK196632 LCG196625:LCG196632 LMC196625:LMC196632 LVY196625:LVY196632 MFU196625:MFU196632 MPQ196625:MPQ196632 MZM196625:MZM196632 NJI196625:NJI196632 NTE196625:NTE196632 ODA196625:ODA196632 OMW196625:OMW196632 OWS196625:OWS196632 PGO196625:PGO196632 PQK196625:PQK196632 QAG196625:QAG196632 QKC196625:QKC196632 QTY196625:QTY196632 RDU196625:RDU196632 RNQ196625:RNQ196632 RXM196625:RXM196632 SHI196625:SHI196632 SRE196625:SRE196632 TBA196625:TBA196632 TKW196625:TKW196632 TUS196625:TUS196632 UEO196625:UEO196632 UOK196625:UOK196632 UYG196625:UYG196632 VIC196625:VIC196632 VRY196625:VRY196632 WBU196625:WBU196632 WLQ196625:WLQ196632 WVM196625:WVM196632 E262161:E262168 JA262161:JA262168 SW262161:SW262168 ACS262161:ACS262168 AMO262161:AMO262168 AWK262161:AWK262168 BGG262161:BGG262168 BQC262161:BQC262168 BZY262161:BZY262168 CJU262161:CJU262168 CTQ262161:CTQ262168 DDM262161:DDM262168 DNI262161:DNI262168 DXE262161:DXE262168 EHA262161:EHA262168 EQW262161:EQW262168 FAS262161:FAS262168 FKO262161:FKO262168 FUK262161:FUK262168 GEG262161:GEG262168 GOC262161:GOC262168 GXY262161:GXY262168 HHU262161:HHU262168 HRQ262161:HRQ262168 IBM262161:IBM262168 ILI262161:ILI262168 IVE262161:IVE262168 JFA262161:JFA262168 JOW262161:JOW262168 JYS262161:JYS262168 KIO262161:KIO262168 KSK262161:KSK262168 LCG262161:LCG262168 LMC262161:LMC262168 LVY262161:LVY262168 MFU262161:MFU262168 MPQ262161:MPQ262168 MZM262161:MZM262168 NJI262161:NJI262168 NTE262161:NTE262168 ODA262161:ODA262168 OMW262161:OMW262168 OWS262161:OWS262168 PGO262161:PGO262168 PQK262161:PQK262168 QAG262161:QAG262168 QKC262161:QKC262168 QTY262161:QTY262168 RDU262161:RDU262168 RNQ262161:RNQ262168 RXM262161:RXM262168 SHI262161:SHI262168 SRE262161:SRE262168 TBA262161:TBA262168 TKW262161:TKW262168 TUS262161:TUS262168 UEO262161:UEO262168 UOK262161:UOK262168 UYG262161:UYG262168 VIC262161:VIC262168 VRY262161:VRY262168 WBU262161:WBU262168 WLQ262161:WLQ262168 WVM262161:WVM262168 E327697:E327704 JA327697:JA327704 SW327697:SW327704 ACS327697:ACS327704 AMO327697:AMO327704 AWK327697:AWK327704 BGG327697:BGG327704 BQC327697:BQC327704 BZY327697:BZY327704 CJU327697:CJU327704 CTQ327697:CTQ327704 DDM327697:DDM327704 DNI327697:DNI327704 DXE327697:DXE327704 EHA327697:EHA327704 EQW327697:EQW327704 FAS327697:FAS327704 FKO327697:FKO327704 FUK327697:FUK327704 GEG327697:GEG327704 GOC327697:GOC327704 GXY327697:GXY327704 HHU327697:HHU327704 HRQ327697:HRQ327704 IBM327697:IBM327704 ILI327697:ILI327704 IVE327697:IVE327704 JFA327697:JFA327704 JOW327697:JOW327704 JYS327697:JYS327704 KIO327697:KIO327704 KSK327697:KSK327704 LCG327697:LCG327704 LMC327697:LMC327704 LVY327697:LVY327704 MFU327697:MFU327704 MPQ327697:MPQ327704 MZM327697:MZM327704 NJI327697:NJI327704 NTE327697:NTE327704 ODA327697:ODA327704 OMW327697:OMW327704 OWS327697:OWS327704 PGO327697:PGO327704 PQK327697:PQK327704 QAG327697:QAG327704 QKC327697:QKC327704 QTY327697:QTY327704 RDU327697:RDU327704 RNQ327697:RNQ327704 RXM327697:RXM327704 SHI327697:SHI327704 SRE327697:SRE327704 TBA327697:TBA327704 TKW327697:TKW327704 TUS327697:TUS327704 UEO327697:UEO327704 UOK327697:UOK327704 UYG327697:UYG327704 VIC327697:VIC327704 VRY327697:VRY327704 WBU327697:WBU327704 WLQ327697:WLQ327704 WVM327697:WVM327704 E393233:E393240 JA393233:JA393240 SW393233:SW393240 ACS393233:ACS393240 AMO393233:AMO393240 AWK393233:AWK393240 BGG393233:BGG393240 BQC393233:BQC393240 BZY393233:BZY393240 CJU393233:CJU393240 CTQ393233:CTQ393240 DDM393233:DDM393240 DNI393233:DNI393240 DXE393233:DXE393240 EHA393233:EHA393240 EQW393233:EQW393240 FAS393233:FAS393240 FKO393233:FKO393240 FUK393233:FUK393240 GEG393233:GEG393240 GOC393233:GOC393240 GXY393233:GXY393240 HHU393233:HHU393240 HRQ393233:HRQ393240 IBM393233:IBM393240 ILI393233:ILI393240 IVE393233:IVE393240 JFA393233:JFA393240 JOW393233:JOW393240 JYS393233:JYS393240 KIO393233:KIO393240 KSK393233:KSK393240 LCG393233:LCG393240 LMC393233:LMC393240 LVY393233:LVY393240 MFU393233:MFU393240 MPQ393233:MPQ393240 MZM393233:MZM393240 NJI393233:NJI393240 NTE393233:NTE393240 ODA393233:ODA393240 OMW393233:OMW393240 OWS393233:OWS393240 PGO393233:PGO393240 PQK393233:PQK393240 QAG393233:QAG393240 QKC393233:QKC393240 QTY393233:QTY393240 RDU393233:RDU393240 RNQ393233:RNQ393240 RXM393233:RXM393240 SHI393233:SHI393240 SRE393233:SRE393240 TBA393233:TBA393240 TKW393233:TKW393240 TUS393233:TUS393240 UEO393233:UEO393240 UOK393233:UOK393240 UYG393233:UYG393240 VIC393233:VIC393240 VRY393233:VRY393240 WBU393233:WBU393240 WLQ393233:WLQ393240 WVM393233:WVM393240 E458769:E458776 JA458769:JA458776 SW458769:SW458776 ACS458769:ACS458776 AMO458769:AMO458776 AWK458769:AWK458776 BGG458769:BGG458776 BQC458769:BQC458776 BZY458769:BZY458776 CJU458769:CJU458776 CTQ458769:CTQ458776 DDM458769:DDM458776 DNI458769:DNI458776 DXE458769:DXE458776 EHA458769:EHA458776 EQW458769:EQW458776 FAS458769:FAS458776 FKO458769:FKO458776 FUK458769:FUK458776 GEG458769:GEG458776 GOC458769:GOC458776 GXY458769:GXY458776 HHU458769:HHU458776 HRQ458769:HRQ458776 IBM458769:IBM458776 ILI458769:ILI458776 IVE458769:IVE458776 JFA458769:JFA458776 JOW458769:JOW458776 JYS458769:JYS458776 KIO458769:KIO458776 KSK458769:KSK458776 LCG458769:LCG458776 LMC458769:LMC458776 LVY458769:LVY458776 MFU458769:MFU458776 MPQ458769:MPQ458776 MZM458769:MZM458776 NJI458769:NJI458776 NTE458769:NTE458776 ODA458769:ODA458776 OMW458769:OMW458776 OWS458769:OWS458776 PGO458769:PGO458776 PQK458769:PQK458776 QAG458769:QAG458776 QKC458769:QKC458776 QTY458769:QTY458776 RDU458769:RDU458776 RNQ458769:RNQ458776 RXM458769:RXM458776 SHI458769:SHI458776 SRE458769:SRE458776 TBA458769:TBA458776 TKW458769:TKW458776 TUS458769:TUS458776 UEO458769:UEO458776 UOK458769:UOK458776 UYG458769:UYG458776 VIC458769:VIC458776 VRY458769:VRY458776 WBU458769:WBU458776 WLQ458769:WLQ458776 WVM458769:WVM458776 E524305:E524312 JA524305:JA524312 SW524305:SW524312 ACS524305:ACS524312 AMO524305:AMO524312 AWK524305:AWK524312 BGG524305:BGG524312 BQC524305:BQC524312 BZY524305:BZY524312 CJU524305:CJU524312 CTQ524305:CTQ524312 DDM524305:DDM524312 DNI524305:DNI524312 DXE524305:DXE524312 EHA524305:EHA524312 EQW524305:EQW524312 FAS524305:FAS524312 FKO524305:FKO524312 FUK524305:FUK524312 GEG524305:GEG524312 GOC524305:GOC524312 GXY524305:GXY524312 HHU524305:HHU524312 HRQ524305:HRQ524312 IBM524305:IBM524312 ILI524305:ILI524312 IVE524305:IVE524312 JFA524305:JFA524312 JOW524305:JOW524312 JYS524305:JYS524312 KIO524305:KIO524312 KSK524305:KSK524312 LCG524305:LCG524312 LMC524305:LMC524312 LVY524305:LVY524312 MFU524305:MFU524312 MPQ524305:MPQ524312 MZM524305:MZM524312 NJI524305:NJI524312 NTE524305:NTE524312 ODA524305:ODA524312 OMW524305:OMW524312 OWS524305:OWS524312 PGO524305:PGO524312 PQK524305:PQK524312 QAG524305:QAG524312 QKC524305:QKC524312 QTY524305:QTY524312 RDU524305:RDU524312 RNQ524305:RNQ524312 RXM524305:RXM524312 SHI524305:SHI524312 SRE524305:SRE524312 TBA524305:TBA524312 TKW524305:TKW524312 TUS524305:TUS524312 UEO524305:UEO524312 UOK524305:UOK524312 UYG524305:UYG524312 VIC524305:VIC524312 VRY524305:VRY524312 WBU524305:WBU524312 WLQ524305:WLQ524312 WVM524305:WVM524312 E589841:E589848 JA589841:JA589848 SW589841:SW589848 ACS589841:ACS589848 AMO589841:AMO589848 AWK589841:AWK589848 BGG589841:BGG589848 BQC589841:BQC589848 BZY589841:BZY589848 CJU589841:CJU589848 CTQ589841:CTQ589848 DDM589841:DDM589848 DNI589841:DNI589848 DXE589841:DXE589848 EHA589841:EHA589848 EQW589841:EQW589848 FAS589841:FAS589848 FKO589841:FKO589848 FUK589841:FUK589848 GEG589841:GEG589848 GOC589841:GOC589848 GXY589841:GXY589848 HHU589841:HHU589848 HRQ589841:HRQ589848 IBM589841:IBM589848 ILI589841:ILI589848 IVE589841:IVE589848 JFA589841:JFA589848 JOW589841:JOW589848 JYS589841:JYS589848 KIO589841:KIO589848 KSK589841:KSK589848 LCG589841:LCG589848 LMC589841:LMC589848 LVY589841:LVY589848 MFU589841:MFU589848 MPQ589841:MPQ589848 MZM589841:MZM589848 NJI589841:NJI589848 NTE589841:NTE589848 ODA589841:ODA589848 OMW589841:OMW589848 OWS589841:OWS589848 PGO589841:PGO589848 PQK589841:PQK589848 QAG589841:QAG589848 QKC589841:QKC589848 QTY589841:QTY589848 RDU589841:RDU589848 RNQ589841:RNQ589848 RXM589841:RXM589848 SHI589841:SHI589848 SRE589841:SRE589848 TBA589841:TBA589848 TKW589841:TKW589848 TUS589841:TUS589848 UEO589841:UEO589848 UOK589841:UOK589848 UYG589841:UYG589848 VIC589841:VIC589848 VRY589841:VRY589848 WBU589841:WBU589848 WLQ589841:WLQ589848 WVM589841:WVM589848 E655377:E655384 JA655377:JA655384 SW655377:SW655384 ACS655377:ACS655384 AMO655377:AMO655384 AWK655377:AWK655384 BGG655377:BGG655384 BQC655377:BQC655384 BZY655377:BZY655384 CJU655377:CJU655384 CTQ655377:CTQ655384 DDM655377:DDM655384 DNI655377:DNI655384 DXE655377:DXE655384 EHA655377:EHA655384 EQW655377:EQW655384 FAS655377:FAS655384 FKO655377:FKO655384 FUK655377:FUK655384 GEG655377:GEG655384 GOC655377:GOC655384 GXY655377:GXY655384 HHU655377:HHU655384 HRQ655377:HRQ655384 IBM655377:IBM655384 ILI655377:ILI655384 IVE655377:IVE655384 JFA655377:JFA655384 JOW655377:JOW655384 JYS655377:JYS655384 KIO655377:KIO655384 KSK655377:KSK655384 LCG655377:LCG655384 LMC655377:LMC655384 LVY655377:LVY655384 MFU655377:MFU655384 MPQ655377:MPQ655384 MZM655377:MZM655384 NJI655377:NJI655384 NTE655377:NTE655384 ODA655377:ODA655384 OMW655377:OMW655384 OWS655377:OWS655384 PGO655377:PGO655384 PQK655377:PQK655384 QAG655377:QAG655384 QKC655377:QKC655384 QTY655377:QTY655384 RDU655377:RDU655384 RNQ655377:RNQ655384 RXM655377:RXM655384 SHI655377:SHI655384 SRE655377:SRE655384 TBA655377:TBA655384 TKW655377:TKW655384 TUS655377:TUS655384 UEO655377:UEO655384 UOK655377:UOK655384 UYG655377:UYG655384 VIC655377:VIC655384 VRY655377:VRY655384 WBU655377:WBU655384 WLQ655377:WLQ655384 WVM655377:WVM655384 E720913:E720920 JA720913:JA720920 SW720913:SW720920 ACS720913:ACS720920 AMO720913:AMO720920 AWK720913:AWK720920 BGG720913:BGG720920 BQC720913:BQC720920 BZY720913:BZY720920 CJU720913:CJU720920 CTQ720913:CTQ720920 DDM720913:DDM720920 DNI720913:DNI720920 DXE720913:DXE720920 EHA720913:EHA720920 EQW720913:EQW720920 FAS720913:FAS720920 FKO720913:FKO720920 FUK720913:FUK720920 GEG720913:GEG720920 GOC720913:GOC720920 GXY720913:GXY720920 HHU720913:HHU720920 HRQ720913:HRQ720920 IBM720913:IBM720920 ILI720913:ILI720920 IVE720913:IVE720920 JFA720913:JFA720920 JOW720913:JOW720920 JYS720913:JYS720920 KIO720913:KIO720920 KSK720913:KSK720920 LCG720913:LCG720920 LMC720913:LMC720920 LVY720913:LVY720920 MFU720913:MFU720920 MPQ720913:MPQ720920 MZM720913:MZM720920 NJI720913:NJI720920 NTE720913:NTE720920 ODA720913:ODA720920 OMW720913:OMW720920 OWS720913:OWS720920 PGO720913:PGO720920 PQK720913:PQK720920 QAG720913:QAG720920 QKC720913:QKC720920 QTY720913:QTY720920 RDU720913:RDU720920 RNQ720913:RNQ720920 RXM720913:RXM720920 SHI720913:SHI720920 SRE720913:SRE720920 TBA720913:TBA720920 TKW720913:TKW720920 TUS720913:TUS720920 UEO720913:UEO720920 UOK720913:UOK720920 UYG720913:UYG720920 VIC720913:VIC720920 VRY720913:VRY720920 WBU720913:WBU720920 WLQ720913:WLQ720920 WVM720913:WVM720920 E786449:E786456 JA786449:JA786456 SW786449:SW786456 ACS786449:ACS786456 AMO786449:AMO786456 AWK786449:AWK786456 BGG786449:BGG786456 BQC786449:BQC786456 BZY786449:BZY786456 CJU786449:CJU786456 CTQ786449:CTQ786456 DDM786449:DDM786456 DNI786449:DNI786456 DXE786449:DXE786456 EHA786449:EHA786456 EQW786449:EQW786456 FAS786449:FAS786456 FKO786449:FKO786456 FUK786449:FUK786456 GEG786449:GEG786456 GOC786449:GOC786456 GXY786449:GXY786456 HHU786449:HHU786456 HRQ786449:HRQ786456 IBM786449:IBM786456 ILI786449:ILI786456 IVE786449:IVE786456 JFA786449:JFA786456 JOW786449:JOW786456 JYS786449:JYS786456 KIO786449:KIO786456 KSK786449:KSK786456 LCG786449:LCG786456 LMC786449:LMC786456 LVY786449:LVY786456 MFU786449:MFU786456 MPQ786449:MPQ786456 MZM786449:MZM786456 NJI786449:NJI786456 NTE786449:NTE786456 ODA786449:ODA786456 OMW786449:OMW786456 OWS786449:OWS786456 PGO786449:PGO786456 PQK786449:PQK786456 QAG786449:QAG786456 QKC786449:QKC786456 QTY786449:QTY786456 RDU786449:RDU786456 RNQ786449:RNQ786456 RXM786449:RXM786456 SHI786449:SHI786456 SRE786449:SRE786456 TBA786449:TBA786456 TKW786449:TKW786456 TUS786449:TUS786456 UEO786449:UEO786456 UOK786449:UOK786456 UYG786449:UYG786456 VIC786449:VIC786456 VRY786449:VRY786456 WBU786449:WBU786456 WLQ786449:WLQ786456 WVM786449:WVM786456 E851985:E851992 JA851985:JA851992 SW851985:SW851992 ACS851985:ACS851992 AMO851985:AMO851992 AWK851985:AWK851992 BGG851985:BGG851992 BQC851985:BQC851992 BZY851985:BZY851992 CJU851985:CJU851992 CTQ851985:CTQ851992 DDM851985:DDM851992 DNI851985:DNI851992 DXE851985:DXE851992 EHA851985:EHA851992 EQW851985:EQW851992 FAS851985:FAS851992 FKO851985:FKO851992 FUK851985:FUK851992 GEG851985:GEG851992 GOC851985:GOC851992 GXY851985:GXY851992 HHU851985:HHU851992 HRQ851985:HRQ851992 IBM851985:IBM851992 ILI851985:ILI851992 IVE851985:IVE851992 JFA851985:JFA851992 JOW851985:JOW851992 JYS851985:JYS851992 KIO851985:KIO851992 KSK851985:KSK851992 LCG851985:LCG851992 LMC851985:LMC851992 LVY851985:LVY851992 MFU851985:MFU851992 MPQ851985:MPQ851992 MZM851985:MZM851992 NJI851985:NJI851992 NTE851985:NTE851992 ODA851985:ODA851992 OMW851985:OMW851992 OWS851985:OWS851992 PGO851985:PGO851992 PQK851985:PQK851992 QAG851985:QAG851992 QKC851985:QKC851992 QTY851985:QTY851992 RDU851985:RDU851992 RNQ851985:RNQ851992 RXM851985:RXM851992 SHI851985:SHI851992 SRE851985:SRE851992 TBA851985:TBA851992 TKW851985:TKW851992 TUS851985:TUS851992 UEO851985:UEO851992 UOK851985:UOK851992 UYG851985:UYG851992 VIC851985:VIC851992 VRY851985:VRY851992 WBU851985:WBU851992 WLQ851985:WLQ851992 WVM851985:WVM851992 E917521:E917528 JA917521:JA917528 SW917521:SW917528 ACS917521:ACS917528 AMO917521:AMO917528 AWK917521:AWK917528 BGG917521:BGG917528 BQC917521:BQC917528 BZY917521:BZY917528 CJU917521:CJU917528 CTQ917521:CTQ917528 DDM917521:DDM917528 DNI917521:DNI917528 DXE917521:DXE917528 EHA917521:EHA917528 EQW917521:EQW917528 FAS917521:FAS917528 FKO917521:FKO917528 FUK917521:FUK917528 GEG917521:GEG917528 GOC917521:GOC917528 GXY917521:GXY917528 HHU917521:HHU917528 HRQ917521:HRQ917528 IBM917521:IBM917528 ILI917521:ILI917528 IVE917521:IVE917528 JFA917521:JFA917528 JOW917521:JOW917528 JYS917521:JYS917528 KIO917521:KIO917528 KSK917521:KSK917528 LCG917521:LCG917528 LMC917521:LMC917528 LVY917521:LVY917528 MFU917521:MFU917528 MPQ917521:MPQ917528 MZM917521:MZM917528 NJI917521:NJI917528 NTE917521:NTE917528 ODA917521:ODA917528 OMW917521:OMW917528 OWS917521:OWS917528 PGO917521:PGO917528 PQK917521:PQK917528 QAG917521:QAG917528 QKC917521:QKC917528 QTY917521:QTY917528 RDU917521:RDU917528 RNQ917521:RNQ917528 RXM917521:RXM917528 SHI917521:SHI917528 SRE917521:SRE917528 TBA917521:TBA917528 TKW917521:TKW917528 TUS917521:TUS917528 UEO917521:UEO917528 UOK917521:UOK917528 UYG917521:UYG917528 VIC917521:VIC917528 VRY917521:VRY917528 WBU917521:WBU917528 WLQ917521:WLQ917528 WVM917521:WVM917528 E983057:E983064 JA983057:JA983064 SW983057:SW983064 ACS983057:ACS983064 AMO983057:AMO983064 AWK983057:AWK983064 BGG983057:BGG983064 BQC983057:BQC983064 BZY983057:BZY983064 CJU983057:CJU983064 CTQ983057:CTQ983064 DDM983057:DDM983064 DNI983057:DNI983064 DXE983057:DXE983064 EHA983057:EHA983064 EQW983057:EQW983064 FAS983057:FAS983064 FKO983057:FKO983064 FUK983057:FUK983064 GEG983057:GEG983064 GOC983057:GOC983064 GXY983057:GXY983064 HHU983057:HHU983064 HRQ983057:HRQ983064 IBM983057:IBM983064 ILI983057:ILI983064 IVE983057:IVE983064 JFA983057:JFA983064 JOW983057:JOW983064 JYS983057:JYS983064 KIO983057:KIO983064 KSK983057:KSK983064 LCG983057:LCG983064 LMC983057:LMC983064 LVY983057:LVY983064 MFU983057:MFU983064 MPQ983057:MPQ983064 MZM983057:MZM983064 NJI983057:NJI983064 NTE983057:NTE983064 ODA983057:ODA983064 OMW983057:OMW983064 OWS983057:OWS983064 PGO983057:PGO983064 PQK983057:PQK983064 QAG983057:QAG983064 QKC983057:QKC983064 QTY983057:QTY983064 RDU983057:RDU983064 RNQ983057:RNQ983064 RXM983057:RXM983064 SHI983057:SHI983064 SRE983057:SRE983064 TBA983057:TBA983064 TKW983057:TKW983064 TUS983057:TUS983064 UEO983057:UEO983064 UOK983057:UOK983064 UYG983057:UYG983064 VIC983057:VIC983064 VRY983057:VRY983064 WBU983057:WBU983064 WLQ983057:WLQ983064 WVM983057:WVM983064">
      <formula1>$E$191:$E$225</formula1>
    </dataValidation>
    <dataValidation type="list" allowBlank="1" showInputMessage="1" showErrorMessage="1" sqref="E13:E47 JA13:JA47 SW13:SW47 ACS13:ACS47 AMO13:AMO47 AWK13:AWK47 BGG13:BGG47 BQC13:BQC47 BZY13:BZY47 CJU13:CJU47 CTQ13:CTQ47 DDM13:DDM47 DNI13:DNI47 DXE13:DXE47 EHA13:EHA47 EQW13:EQW47 FAS13:FAS47 FKO13:FKO47 FUK13:FUK47 GEG13:GEG47 GOC13:GOC47 GXY13:GXY47 HHU13:HHU47 HRQ13:HRQ47 IBM13:IBM47 ILI13:ILI47 IVE13:IVE47 JFA13:JFA47 JOW13:JOW47 JYS13:JYS47 KIO13:KIO47 KSK13:KSK47 LCG13:LCG47 LMC13:LMC47 LVY13:LVY47 MFU13:MFU47 MPQ13:MPQ47 MZM13:MZM47 NJI13:NJI47 NTE13:NTE47 ODA13:ODA47 OMW13:OMW47 OWS13:OWS47 PGO13:PGO47 PQK13:PQK47 QAG13:QAG47 QKC13:QKC47 QTY13:QTY47 RDU13:RDU47 RNQ13:RNQ47 RXM13:RXM47 SHI13:SHI47 SRE13:SRE47 TBA13:TBA47 TKW13:TKW47 TUS13:TUS47 UEO13:UEO47 UOK13:UOK47 UYG13:UYG47 VIC13:VIC47 VRY13:VRY47 WBU13:WBU47 WLQ13:WLQ47 WVM13:WVM47 E65513:E65547 JA65513:JA65547 SW65513:SW65547 ACS65513:ACS65547 AMO65513:AMO65547 AWK65513:AWK65547 BGG65513:BGG65547 BQC65513:BQC65547 BZY65513:BZY65547 CJU65513:CJU65547 CTQ65513:CTQ65547 DDM65513:DDM65547 DNI65513:DNI65547 DXE65513:DXE65547 EHA65513:EHA65547 EQW65513:EQW65547 FAS65513:FAS65547 FKO65513:FKO65547 FUK65513:FUK65547 GEG65513:GEG65547 GOC65513:GOC65547 GXY65513:GXY65547 HHU65513:HHU65547 HRQ65513:HRQ65547 IBM65513:IBM65547 ILI65513:ILI65547 IVE65513:IVE65547 JFA65513:JFA65547 JOW65513:JOW65547 JYS65513:JYS65547 KIO65513:KIO65547 KSK65513:KSK65547 LCG65513:LCG65547 LMC65513:LMC65547 LVY65513:LVY65547 MFU65513:MFU65547 MPQ65513:MPQ65547 MZM65513:MZM65547 NJI65513:NJI65547 NTE65513:NTE65547 ODA65513:ODA65547 OMW65513:OMW65547 OWS65513:OWS65547 PGO65513:PGO65547 PQK65513:PQK65547 QAG65513:QAG65547 QKC65513:QKC65547 QTY65513:QTY65547 RDU65513:RDU65547 RNQ65513:RNQ65547 RXM65513:RXM65547 SHI65513:SHI65547 SRE65513:SRE65547 TBA65513:TBA65547 TKW65513:TKW65547 TUS65513:TUS65547 UEO65513:UEO65547 UOK65513:UOK65547 UYG65513:UYG65547 VIC65513:VIC65547 VRY65513:VRY65547 WBU65513:WBU65547 WLQ65513:WLQ65547 WVM65513:WVM65547 E131049:E131083 JA131049:JA131083 SW131049:SW131083 ACS131049:ACS131083 AMO131049:AMO131083 AWK131049:AWK131083 BGG131049:BGG131083 BQC131049:BQC131083 BZY131049:BZY131083 CJU131049:CJU131083 CTQ131049:CTQ131083 DDM131049:DDM131083 DNI131049:DNI131083 DXE131049:DXE131083 EHA131049:EHA131083 EQW131049:EQW131083 FAS131049:FAS131083 FKO131049:FKO131083 FUK131049:FUK131083 GEG131049:GEG131083 GOC131049:GOC131083 GXY131049:GXY131083 HHU131049:HHU131083 HRQ131049:HRQ131083 IBM131049:IBM131083 ILI131049:ILI131083 IVE131049:IVE131083 JFA131049:JFA131083 JOW131049:JOW131083 JYS131049:JYS131083 KIO131049:KIO131083 KSK131049:KSK131083 LCG131049:LCG131083 LMC131049:LMC131083 LVY131049:LVY131083 MFU131049:MFU131083 MPQ131049:MPQ131083 MZM131049:MZM131083 NJI131049:NJI131083 NTE131049:NTE131083 ODA131049:ODA131083 OMW131049:OMW131083 OWS131049:OWS131083 PGO131049:PGO131083 PQK131049:PQK131083 QAG131049:QAG131083 QKC131049:QKC131083 QTY131049:QTY131083 RDU131049:RDU131083 RNQ131049:RNQ131083 RXM131049:RXM131083 SHI131049:SHI131083 SRE131049:SRE131083 TBA131049:TBA131083 TKW131049:TKW131083 TUS131049:TUS131083 UEO131049:UEO131083 UOK131049:UOK131083 UYG131049:UYG131083 VIC131049:VIC131083 VRY131049:VRY131083 WBU131049:WBU131083 WLQ131049:WLQ131083 WVM131049:WVM131083 E196585:E196619 JA196585:JA196619 SW196585:SW196619 ACS196585:ACS196619 AMO196585:AMO196619 AWK196585:AWK196619 BGG196585:BGG196619 BQC196585:BQC196619 BZY196585:BZY196619 CJU196585:CJU196619 CTQ196585:CTQ196619 DDM196585:DDM196619 DNI196585:DNI196619 DXE196585:DXE196619 EHA196585:EHA196619 EQW196585:EQW196619 FAS196585:FAS196619 FKO196585:FKO196619 FUK196585:FUK196619 GEG196585:GEG196619 GOC196585:GOC196619 GXY196585:GXY196619 HHU196585:HHU196619 HRQ196585:HRQ196619 IBM196585:IBM196619 ILI196585:ILI196619 IVE196585:IVE196619 JFA196585:JFA196619 JOW196585:JOW196619 JYS196585:JYS196619 KIO196585:KIO196619 KSK196585:KSK196619 LCG196585:LCG196619 LMC196585:LMC196619 LVY196585:LVY196619 MFU196585:MFU196619 MPQ196585:MPQ196619 MZM196585:MZM196619 NJI196585:NJI196619 NTE196585:NTE196619 ODA196585:ODA196619 OMW196585:OMW196619 OWS196585:OWS196619 PGO196585:PGO196619 PQK196585:PQK196619 QAG196585:QAG196619 QKC196585:QKC196619 QTY196585:QTY196619 RDU196585:RDU196619 RNQ196585:RNQ196619 RXM196585:RXM196619 SHI196585:SHI196619 SRE196585:SRE196619 TBA196585:TBA196619 TKW196585:TKW196619 TUS196585:TUS196619 UEO196585:UEO196619 UOK196585:UOK196619 UYG196585:UYG196619 VIC196585:VIC196619 VRY196585:VRY196619 WBU196585:WBU196619 WLQ196585:WLQ196619 WVM196585:WVM196619 E262121:E262155 JA262121:JA262155 SW262121:SW262155 ACS262121:ACS262155 AMO262121:AMO262155 AWK262121:AWK262155 BGG262121:BGG262155 BQC262121:BQC262155 BZY262121:BZY262155 CJU262121:CJU262155 CTQ262121:CTQ262155 DDM262121:DDM262155 DNI262121:DNI262155 DXE262121:DXE262155 EHA262121:EHA262155 EQW262121:EQW262155 FAS262121:FAS262155 FKO262121:FKO262155 FUK262121:FUK262155 GEG262121:GEG262155 GOC262121:GOC262155 GXY262121:GXY262155 HHU262121:HHU262155 HRQ262121:HRQ262155 IBM262121:IBM262155 ILI262121:ILI262155 IVE262121:IVE262155 JFA262121:JFA262155 JOW262121:JOW262155 JYS262121:JYS262155 KIO262121:KIO262155 KSK262121:KSK262155 LCG262121:LCG262155 LMC262121:LMC262155 LVY262121:LVY262155 MFU262121:MFU262155 MPQ262121:MPQ262155 MZM262121:MZM262155 NJI262121:NJI262155 NTE262121:NTE262155 ODA262121:ODA262155 OMW262121:OMW262155 OWS262121:OWS262155 PGO262121:PGO262155 PQK262121:PQK262155 QAG262121:QAG262155 QKC262121:QKC262155 QTY262121:QTY262155 RDU262121:RDU262155 RNQ262121:RNQ262155 RXM262121:RXM262155 SHI262121:SHI262155 SRE262121:SRE262155 TBA262121:TBA262155 TKW262121:TKW262155 TUS262121:TUS262155 UEO262121:UEO262155 UOK262121:UOK262155 UYG262121:UYG262155 VIC262121:VIC262155 VRY262121:VRY262155 WBU262121:WBU262155 WLQ262121:WLQ262155 WVM262121:WVM262155 E327657:E327691 JA327657:JA327691 SW327657:SW327691 ACS327657:ACS327691 AMO327657:AMO327691 AWK327657:AWK327691 BGG327657:BGG327691 BQC327657:BQC327691 BZY327657:BZY327691 CJU327657:CJU327691 CTQ327657:CTQ327691 DDM327657:DDM327691 DNI327657:DNI327691 DXE327657:DXE327691 EHA327657:EHA327691 EQW327657:EQW327691 FAS327657:FAS327691 FKO327657:FKO327691 FUK327657:FUK327691 GEG327657:GEG327691 GOC327657:GOC327691 GXY327657:GXY327691 HHU327657:HHU327691 HRQ327657:HRQ327691 IBM327657:IBM327691 ILI327657:ILI327691 IVE327657:IVE327691 JFA327657:JFA327691 JOW327657:JOW327691 JYS327657:JYS327691 KIO327657:KIO327691 KSK327657:KSK327691 LCG327657:LCG327691 LMC327657:LMC327691 LVY327657:LVY327691 MFU327657:MFU327691 MPQ327657:MPQ327691 MZM327657:MZM327691 NJI327657:NJI327691 NTE327657:NTE327691 ODA327657:ODA327691 OMW327657:OMW327691 OWS327657:OWS327691 PGO327657:PGO327691 PQK327657:PQK327691 QAG327657:QAG327691 QKC327657:QKC327691 QTY327657:QTY327691 RDU327657:RDU327691 RNQ327657:RNQ327691 RXM327657:RXM327691 SHI327657:SHI327691 SRE327657:SRE327691 TBA327657:TBA327691 TKW327657:TKW327691 TUS327657:TUS327691 UEO327657:UEO327691 UOK327657:UOK327691 UYG327657:UYG327691 VIC327657:VIC327691 VRY327657:VRY327691 WBU327657:WBU327691 WLQ327657:WLQ327691 WVM327657:WVM327691 E393193:E393227 JA393193:JA393227 SW393193:SW393227 ACS393193:ACS393227 AMO393193:AMO393227 AWK393193:AWK393227 BGG393193:BGG393227 BQC393193:BQC393227 BZY393193:BZY393227 CJU393193:CJU393227 CTQ393193:CTQ393227 DDM393193:DDM393227 DNI393193:DNI393227 DXE393193:DXE393227 EHA393193:EHA393227 EQW393193:EQW393227 FAS393193:FAS393227 FKO393193:FKO393227 FUK393193:FUK393227 GEG393193:GEG393227 GOC393193:GOC393227 GXY393193:GXY393227 HHU393193:HHU393227 HRQ393193:HRQ393227 IBM393193:IBM393227 ILI393193:ILI393227 IVE393193:IVE393227 JFA393193:JFA393227 JOW393193:JOW393227 JYS393193:JYS393227 KIO393193:KIO393227 KSK393193:KSK393227 LCG393193:LCG393227 LMC393193:LMC393227 LVY393193:LVY393227 MFU393193:MFU393227 MPQ393193:MPQ393227 MZM393193:MZM393227 NJI393193:NJI393227 NTE393193:NTE393227 ODA393193:ODA393227 OMW393193:OMW393227 OWS393193:OWS393227 PGO393193:PGO393227 PQK393193:PQK393227 QAG393193:QAG393227 QKC393193:QKC393227 QTY393193:QTY393227 RDU393193:RDU393227 RNQ393193:RNQ393227 RXM393193:RXM393227 SHI393193:SHI393227 SRE393193:SRE393227 TBA393193:TBA393227 TKW393193:TKW393227 TUS393193:TUS393227 UEO393193:UEO393227 UOK393193:UOK393227 UYG393193:UYG393227 VIC393193:VIC393227 VRY393193:VRY393227 WBU393193:WBU393227 WLQ393193:WLQ393227 WVM393193:WVM393227 E458729:E458763 JA458729:JA458763 SW458729:SW458763 ACS458729:ACS458763 AMO458729:AMO458763 AWK458729:AWK458763 BGG458729:BGG458763 BQC458729:BQC458763 BZY458729:BZY458763 CJU458729:CJU458763 CTQ458729:CTQ458763 DDM458729:DDM458763 DNI458729:DNI458763 DXE458729:DXE458763 EHA458729:EHA458763 EQW458729:EQW458763 FAS458729:FAS458763 FKO458729:FKO458763 FUK458729:FUK458763 GEG458729:GEG458763 GOC458729:GOC458763 GXY458729:GXY458763 HHU458729:HHU458763 HRQ458729:HRQ458763 IBM458729:IBM458763 ILI458729:ILI458763 IVE458729:IVE458763 JFA458729:JFA458763 JOW458729:JOW458763 JYS458729:JYS458763 KIO458729:KIO458763 KSK458729:KSK458763 LCG458729:LCG458763 LMC458729:LMC458763 LVY458729:LVY458763 MFU458729:MFU458763 MPQ458729:MPQ458763 MZM458729:MZM458763 NJI458729:NJI458763 NTE458729:NTE458763 ODA458729:ODA458763 OMW458729:OMW458763 OWS458729:OWS458763 PGO458729:PGO458763 PQK458729:PQK458763 QAG458729:QAG458763 QKC458729:QKC458763 QTY458729:QTY458763 RDU458729:RDU458763 RNQ458729:RNQ458763 RXM458729:RXM458763 SHI458729:SHI458763 SRE458729:SRE458763 TBA458729:TBA458763 TKW458729:TKW458763 TUS458729:TUS458763 UEO458729:UEO458763 UOK458729:UOK458763 UYG458729:UYG458763 VIC458729:VIC458763 VRY458729:VRY458763 WBU458729:WBU458763 WLQ458729:WLQ458763 WVM458729:WVM458763 E524265:E524299 JA524265:JA524299 SW524265:SW524299 ACS524265:ACS524299 AMO524265:AMO524299 AWK524265:AWK524299 BGG524265:BGG524299 BQC524265:BQC524299 BZY524265:BZY524299 CJU524265:CJU524299 CTQ524265:CTQ524299 DDM524265:DDM524299 DNI524265:DNI524299 DXE524265:DXE524299 EHA524265:EHA524299 EQW524265:EQW524299 FAS524265:FAS524299 FKO524265:FKO524299 FUK524265:FUK524299 GEG524265:GEG524299 GOC524265:GOC524299 GXY524265:GXY524299 HHU524265:HHU524299 HRQ524265:HRQ524299 IBM524265:IBM524299 ILI524265:ILI524299 IVE524265:IVE524299 JFA524265:JFA524299 JOW524265:JOW524299 JYS524265:JYS524299 KIO524265:KIO524299 KSK524265:KSK524299 LCG524265:LCG524299 LMC524265:LMC524299 LVY524265:LVY524299 MFU524265:MFU524299 MPQ524265:MPQ524299 MZM524265:MZM524299 NJI524265:NJI524299 NTE524265:NTE524299 ODA524265:ODA524299 OMW524265:OMW524299 OWS524265:OWS524299 PGO524265:PGO524299 PQK524265:PQK524299 QAG524265:QAG524299 QKC524265:QKC524299 QTY524265:QTY524299 RDU524265:RDU524299 RNQ524265:RNQ524299 RXM524265:RXM524299 SHI524265:SHI524299 SRE524265:SRE524299 TBA524265:TBA524299 TKW524265:TKW524299 TUS524265:TUS524299 UEO524265:UEO524299 UOK524265:UOK524299 UYG524265:UYG524299 VIC524265:VIC524299 VRY524265:VRY524299 WBU524265:WBU524299 WLQ524265:WLQ524299 WVM524265:WVM524299 E589801:E589835 JA589801:JA589835 SW589801:SW589835 ACS589801:ACS589835 AMO589801:AMO589835 AWK589801:AWK589835 BGG589801:BGG589835 BQC589801:BQC589835 BZY589801:BZY589835 CJU589801:CJU589835 CTQ589801:CTQ589835 DDM589801:DDM589835 DNI589801:DNI589835 DXE589801:DXE589835 EHA589801:EHA589835 EQW589801:EQW589835 FAS589801:FAS589835 FKO589801:FKO589835 FUK589801:FUK589835 GEG589801:GEG589835 GOC589801:GOC589835 GXY589801:GXY589835 HHU589801:HHU589835 HRQ589801:HRQ589835 IBM589801:IBM589835 ILI589801:ILI589835 IVE589801:IVE589835 JFA589801:JFA589835 JOW589801:JOW589835 JYS589801:JYS589835 KIO589801:KIO589835 KSK589801:KSK589835 LCG589801:LCG589835 LMC589801:LMC589835 LVY589801:LVY589835 MFU589801:MFU589835 MPQ589801:MPQ589835 MZM589801:MZM589835 NJI589801:NJI589835 NTE589801:NTE589835 ODA589801:ODA589835 OMW589801:OMW589835 OWS589801:OWS589835 PGO589801:PGO589835 PQK589801:PQK589835 QAG589801:QAG589835 QKC589801:QKC589835 QTY589801:QTY589835 RDU589801:RDU589835 RNQ589801:RNQ589835 RXM589801:RXM589835 SHI589801:SHI589835 SRE589801:SRE589835 TBA589801:TBA589835 TKW589801:TKW589835 TUS589801:TUS589835 UEO589801:UEO589835 UOK589801:UOK589835 UYG589801:UYG589835 VIC589801:VIC589835 VRY589801:VRY589835 WBU589801:WBU589835 WLQ589801:WLQ589835 WVM589801:WVM589835 E655337:E655371 JA655337:JA655371 SW655337:SW655371 ACS655337:ACS655371 AMO655337:AMO655371 AWK655337:AWK655371 BGG655337:BGG655371 BQC655337:BQC655371 BZY655337:BZY655371 CJU655337:CJU655371 CTQ655337:CTQ655371 DDM655337:DDM655371 DNI655337:DNI655371 DXE655337:DXE655371 EHA655337:EHA655371 EQW655337:EQW655371 FAS655337:FAS655371 FKO655337:FKO655371 FUK655337:FUK655371 GEG655337:GEG655371 GOC655337:GOC655371 GXY655337:GXY655371 HHU655337:HHU655371 HRQ655337:HRQ655371 IBM655337:IBM655371 ILI655337:ILI655371 IVE655337:IVE655371 JFA655337:JFA655371 JOW655337:JOW655371 JYS655337:JYS655371 KIO655337:KIO655371 KSK655337:KSK655371 LCG655337:LCG655371 LMC655337:LMC655371 LVY655337:LVY655371 MFU655337:MFU655371 MPQ655337:MPQ655371 MZM655337:MZM655371 NJI655337:NJI655371 NTE655337:NTE655371 ODA655337:ODA655371 OMW655337:OMW655371 OWS655337:OWS655371 PGO655337:PGO655371 PQK655337:PQK655371 QAG655337:QAG655371 QKC655337:QKC655371 QTY655337:QTY655371 RDU655337:RDU655371 RNQ655337:RNQ655371 RXM655337:RXM655371 SHI655337:SHI655371 SRE655337:SRE655371 TBA655337:TBA655371 TKW655337:TKW655371 TUS655337:TUS655371 UEO655337:UEO655371 UOK655337:UOK655371 UYG655337:UYG655371 VIC655337:VIC655371 VRY655337:VRY655371 WBU655337:WBU655371 WLQ655337:WLQ655371 WVM655337:WVM655371 E720873:E720907 JA720873:JA720907 SW720873:SW720907 ACS720873:ACS720907 AMO720873:AMO720907 AWK720873:AWK720907 BGG720873:BGG720907 BQC720873:BQC720907 BZY720873:BZY720907 CJU720873:CJU720907 CTQ720873:CTQ720907 DDM720873:DDM720907 DNI720873:DNI720907 DXE720873:DXE720907 EHA720873:EHA720907 EQW720873:EQW720907 FAS720873:FAS720907 FKO720873:FKO720907 FUK720873:FUK720907 GEG720873:GEG720907 GOC720873:GOC720907 GXY720873:GXY720907 HHU720873:HHU720907 HRQ720873:HRQ720907 IBM720873:IBM720907 ILI720873:ILI720907 IVE720873:IVE720907 JFA720873:JFA720907 JOW720873:JOW720907 JYS720873:JYS720907 KIO720873:KIO720907 KSK720873:KSK720907 LCG720873:LCG720907 LMC720873:LMC720907 LVY720873:LVY720907 MFU720873:MFU720907 MPQ720873:MPQ720907 MZM720873:MZM720907 NJI720873:NJI720907 NTE720873:NTE720907 ODA720873:ODA720907 OMW720873:OMW720907 OWS720873:OWS720907 PGO720873:PGO720907 PQK720873:PQK720907 QAG720873:QAG720907 QKC720873:QKC720907 QTY720873:QTY720907 RDU720873:RDU720907 RNQ720873:RNQ720907 RXM720873:RXM720907 SHI720873:SHI720907 SRE720873:SRE720907 TBA720873:TBA720907 TKW720873:TKW720907 TUS720873:TUS720907 UEO720873:UEO720907 UOK720873:UOK720907 UYG720873:UYG720907 VIC720873:VIC720907 VRY720873:VRY720907 WBU720873:WBU720907 WLQ720873:WLQ720907 WVM720873:WVM720907 E786409:E786443 JA786409:JA786443 SW786409:SW786443 ACS786409:ACS786443 AMO786409:AMO786443 AWK786409:AWK786443 BGG786409:BGG786443 BQC786409:BQC786443 BZY786409:BZY786443 CJU786409:CJU786443 CTQ786409:CTQ786443 DDM786409:DDM786443 DNI786409:DNI786443 DXE786409:DXE786443 EHA786409:EHA786443 EQW786409:EQW786443 FAS786409:FAS786443 FKO786409:FKO786443 FUK786409:FUK786443 GEG786409:GEG786443 GOC786409:GOC786443 GXY786409:GXY786443 HHU786409:HHU786443 HRQ786409:HRQ786443 IBM786409:IBM786443 ILI786409:ILI786443 IVE786409:IVE786443 JFA786409:JFA786443 JOW786409:JOW786443 JYS786409:JYS786443 KIO786409:KIO786443 KSK786409:KSK786443 LCG786409:LCG786443 LMC786409:LMC786443 LVY786409:LVY786443 MFU786409:MFU786443 MPQ786409:MPQ786443 MZM786409:MZM786443 NJI786409:NJI786443 NTE786409:NTE786443 ODA786409:ODA786443 OMW786409:OMW786443 OWS786409:OWS786443 PGO786409:PGO786443 PQK786409:PQK786443 QAG786409:QAG786443 QKC786409:QKC786443 QTY786409:QTY786443 RDU786409:RDU786443 RNQ786409:RNQ786443 RXM786409:RXM786443 SHI786409:SHI786443 SRE786409:SRE786443 TBA786409:TBA786443 TKW786409:TKW786443 TUS786409:TUS786443 UEO786409:UEO786443 UOK786409:UOK786443 UYG786409:UYG786443 VIC786409:VIC786443 VRY786409:VRY786443 WBU786409:WBU786443 WLQ786409:WLQ786443 WVM786409:WVM786443 E851945:E851979 JA851945:JA851979 SW851945:SW851979 ACS851945:ACS851979 AMO851945:AMO851979 AWK851945:AWK851979 BGG851945:BGG851979 BQC851945:BQC851979 BZY851945:BZY851979 CJU851945:CJU851979 CTQ851945:CTQ851979 DDM851945:DDM851979 DNI851945:DNI851979 DXE851945:DXE851979 EHA851945:EHA851979 EQW851945:EQW851979 FAS851945:FAS851979 FKO851945:FKO851979 FUK851945:FUK851979 GEG851945:GEG851979 GOC851945:GOC851979 GXY851945:GXY851979 HHU851945:HHU851979 HRQ851945:HRQ851979 IBM851945:IBM851979 ILI851945:ILI851979 IVE851945:IVE851979 JFA851945:JFA851979 JOW851945:JOW851979 JYS851945:JYS851979 KIO851945:KIO851979 KSK851945:KSK851979 LCG851945:LCG851979 LMC851945:LMC851979 LVY851945:LVY851979 MFU851945:MFU851979 MPQ851945:MPQ851979 MZM851945:MZM851979 NJI851945:NJI851979 NTE851945:NTE851979 ODA851945:ODA851979 OMW851945:OMW851979 OWS851945:OWS851979 PGO851945:PGO851979 PQK851945:PQK851979 QAG851945:QAG851979 QKC851945:QKC851979 QTY851945:QTY851979 RDU851945:RDU851979 RNQ851945:RNQ851979 RXM851945:RXM851979 SHI851945:SHI851979 SRE851945:SRE851979 TBA851945:TBA851979 TKW851945:TKW851979 TUS851945:TUS851979 UEO851945:UEO851979 UOK851945:UOK851979 UYG851945:UYG851979 VIC851945:VIC851979 VRY851945:VRY851979 WBU851945:WBU851979 WLQ851945:WLQ851979 WVM851945:WVM851979 E917481:E917515 JA917481:JA917515 SW917481:SW917515 ACS917481:ACS917515 AMO917481:AMO917515 AWK917481:AWK917515 BGG917481:BGG917515 BQC917481:BQC917515 BZY917481:BZY917515 CJU917481:CJU917515 CTQ917481:CTQ917515 DDM917481:DDM917515 DNI917481:DNI917515 DXE917481:DXE917515 EHA917481:EHA917515 EQW917481:EQW917515 FAS917481:FAS917515 FKO917481:FKO917515 FUK917481:FUK917515 GEG917481:GEG917515 GOC917481:GOC917515 GXY917481:GXY917515 HHU917481:HHU917515 HRQ917481:HRQ917515 IBM917481:IBM917515 ILI917481:ILI917515 IVE917481:IVE917515 JFA917481:JFA917515 JOW917481:JOW917515 JYS917481:JYS917515 KIO917481:KIO917515 KSK917481:KSK917515 LCG917481:LCG917515 LMC917481:LMC917515 LVY917481:LVY917515 MFU917481:MFU917515 MPQ917481:MPQ917515 MZM917481:MZM917515 NJI917481:NJI917515 NTE917481:NTE917515 ODA917481:ODA917515 OMW917481:OMW917515 OWS917481:OWS917515 PGO917481:PGO917515 PQK917481:PQK917515 QAG917481:QAG917515 QKC917481:QKC917515 QTY917481:QTY917515 RDU917481:RDU917515 RNQ917481:RNQ917515 RXM917481:RXM917515 SHI917481:SHI917515 SRE917481:SRE917515 TBA917481:TBA917515 TKW917481:TKW917515 TUS917481:TUS917515 UEO917481:UEO917515 UOK917481:UOK917515 UYG917481:UYG917515 VIC917481:VIC917515 VRY917481:VRY917515 WBU917481:WBU917515 WLQ917481:WLQ917515 WVM917481:WVM917515 E983017:E983051 JA983017:JA983051 SW983017:SW983051 ACS983017:ACS983051 AMO983017:AMO983051 AWK983017:AWK983051 BGG983017:BGG983051 BQC983017:BQC983051 BZY983017:BZY983051 CJU983017:CJU983051 CTQ983017:CTQ983051 DDM983017:DDM983051 DNI983017:DNI983051 DXE983017:DXE983051 EHA983017:EHA983051 EQW983017:EQW983051 FAS983017:FAS983051 FKO983017:FKO983051 FUK983017:FUK983051 GEG983017:GEG983051 GOC983017:GOC983051 GXY983017:GXY983051 HHU983017:HHU983051 HRQ983017:HRQ983051 IBM983017:IBM983051 ILI983017:ILI983051 IVE983017:IVE983051 JFA983017:JFA983051 JOW983017:JOW983051 JYS983017:JYS983051 KIO983017:KIO983051 KSK983017:KSK983051 LCG983017:LCG983051 LMC983017:LMC983051 LVY983017:LVY983051 MFU983017:MFU983051 MPQ983017:MPQ983051 MZM983017:MZM983051 NJI983017:NJI983051 NTE983017:NTE983051 ODA983017:ODA983051 OMW983017:OMW983051 OWS983017:OWS983051 PGO983017:PGO983051 PQK983017:PQK983051 QAG983017:QAG983051 QKC983017:QKC983051 QTY983017:QTY983051 RDU983017:RDU983051 RNQ983017:RNQ983051 RXM983017:RXM983051 SHI983017:SHI983051 SRE983017:SRE983051 TBA983017:TBA983051 TKW983017:TKW983051 TUS983017:TUS983051 UEO983017:UEO983051 UOK983017:UOK983051 UYG983017:UYG983051 VIC983017:VIC983051 VRY983017:VRY983051 WBU983017:WBU983051 WLQ983017:WLQ983051 WVM983017:WVM983051 E67:E77 JA67:JA77 SW67:SW77 ACS67:ACS77 AMO67:AMO77 AWK67:AWK77 BGG67:BGG77 BQC67:BQC77 BZY67:BZY77 CJU67:CJU77 CTQ67:CTQ77 DDM67:DDM77 DNI67:DNI77 DXE67:DXE77 EHA67:EHA77 EQW67:EQW77 FAS67:FAS77 FKO67:FKO77 FUK67:FUK77 GEG67:GEG77 GOC67:GOC77 GXY67:GXY77 HHU67:HHU77 HRQ67:HRQ77 IBM67:IBM77 ILI67:ILI77 IVE67:IVE77 JFA67:JFA77 JOW67:JOW77 JYS67:JYS77 KIO67:KIO77 KSK67:KSK77 LCG67:LCG77 LMC67:LMC77 LVY67:LVY77 MFU67:MFU77 MPQ67:MPQ77 MZM67:MZM77 NJI67:NJI77 NTE67:NTE77 ODA67:ODA77 OMW67:OMW77 OWS67:OWS77 PGO67:PGO77 PQK67:PQK77 QAG67:QAG77 QKC67:QKC77 QTY67:QTY77 RDU67:RDU77 RNQ67:RNQ77 RXM67:RXM77 SHI67:SHI77 SRE67:SRE77 TBA67:TBA77 TKW67:TKW77 TUS67:TUS77 UEO67:UEO77 UOK67:UOK77 UYG67:UYG77 VIC67:VIC77 VRY67:VRY77 WBU67:WBU77 WLQ67:WLQ77 WVM67:WVM77 E65567:E65577 JA65567:JA65577 SW65567:SW65577 ACS65567:ACS65577 AMO65567:AMO65577 AWK65567:AWK65577 BGG65567:BGG65577 BQC65567:BQC65577 BZY65567:BZY65577 CJU65567:CJU65577 CTQ65567:CTQ65577 DDM65567:DDM65577 DNI65567:DNI65577 DXE65567:DXE65577 EHA65567:EHA65577 EQW65567:EQW65577 FAS65567:FAS65577 FKO65567:FKO65577 FUK65567:FUK65577 GEG65567:GEG65577 GOC65567:GOC65577 GXY65567:GXY65577 HHU65567:HHU65577 HRQ65567:HRQ65577 IBM65567:IBM65577 ILI65567:ILI65577 IVE65567:IVE65577 JFA65567:JFA65577 JOW65567:JOW65577 JYS65567:JYS65577 KIO65567:KIO65577 KSK65567:KSK65577 LCG65567:LCG65577 LMC65567:LMC65577 LVY65567:LVY65577 MFU65567:MFU65577 MPQ65567:MPQ65577 MZM65567:MZM65577 NJI65567:NJI65577 NTE65567:NTE65577 ODA65567:ODA65577 OMW65567:OMW65577 OWS65567:OWS65577 PGO65567:PGO65577 PQK65567:PQK65577 QAG65567:QAG65577 QKC65567:QKC65577 QTY65567:QTY65577 RDU65567:RDU65577 RNQ65567:RNQ65577 RXM65567:RXM65577 SHI65567:SHI65577 SRE65567:SRE65577 TBA65567:TBA65577 TKW65567:TKW65577 TUS65567:TUS65577 UEO65567:UEO65577 UOK65567:UOK65577 UYG65567:UYG65577 VIC65567:VIC65577 VRY65567:VRY65577 WBU65567:WBU65577 WLQ65567:WLQ65577 WVM65567:WVM65577 E131103:E131113 JA131103:JA131113 SW131103:SW131113 ACS131103:ACS131113 AMO131103:AMO131113 AWK131103:AWK131113 BGG131103:BGG131113 BQC131103:BQC131113 BZY131103:BZY131113 CJU131103:CJU131113 CTQ131103:CTQ131113 DDM131103:DDM131113 DNI131103:DNI131113 DXE131103:DXE131113 EHA131103:EHA131113 EQW131103:EQW131113 FAS131103:FAS131113 FKO131103:FKO131113 FUK131103:FUK131113 GEG131103:GEG131113 GOC131103:GOC131113 GXY131103:GXY131113 HHU131103:HHU131113 HRQ131103:HRQ131113 IBM131103:IBM131113 ILI131103:ILI131113 IVE131103:IVE131113 JFA131103:JFA131113 JOW131103:JOW131113 JYS131103:JYS131113 KIO131103:KIO131113 KSK131103:KSK131113 LCG131103:LCG131113 LMC131103:LMC131113 LVY131103:LVY131113 MFU131103:MFU131113 MPQ131103:MPQ131113 MZM131103:MZM131113 NJI131103:NJI131113 NTE131103:NTE131113 ODA131103:ODA131113 OMW131103:OMW131113 OWS131103:OWS131113 PGO131103:PGO131113 PQK131103:PQK131113 QAG131103:QAG131113 QKC131103:QKC131113 QTY131103:QTY131113 RDU131103:RDU131113 RNQ131103:RNQ131113 RXM131103:RXM131113 SHI131103:SHI131113 SRE131103:SRE131113 TBA131103:TBA131113 TKW131103:TKW131113 TUS131103:TUS131113 UEO131103:UEO131113 UOK131103:UOK131113 UYG131103:UYG131113 VIC131103:VIC131113 VRY131103:VRY131113 WBU131103:WBU131113 WLQ131103:WLQ131113 WVM131103:WVM131113 E196639:E196649 JA196639:JA196649 SW196639:SW196649 ACS196639:ACS196649 AMO196639:AMO196649 AWK196639:AWK196649 BGG196639:BGG196649 BQC196639:BQC196649 BZY196639:BZY196649 CJU196639:CJU196649 CTQ196639:CTQ196649 DDM196639:DDM196649 DNI196639:DNI196649 DXE196639:DXE196649 EHA196639:EHA196649 EQW196639:EQW196649 FAS196639:FAS196649 FKO196639:FKO196649 FUK196639:FUK196649 GEG196639:GEG196649 GOC196639:GOC196649 GXY196639:GXY196649 HHU196639:HHU196649 HRQ196639:HRQ196649 IBM196639:IBM196649 ILI196639:ILI196649 IVE196639:IVE196649 JFA196639:JFA196649 JOW196639:JOW196649 JYS196639:JYS196649 KIO196639:KIO196649 KSK196639:KSK196649 LCG196639:LCG196649 LMC196639:LMC196649 LVY196639:LVY196649 MFU196639:MFU196649 MPQ196639:MPQ196649 MZM196639:MZM196649 NJI196639:NJI196649 NTE196639:NTE196649 ODA196639:ODA196649 OMW196639:OMW196649 OWS196639:OWS196649 PGO196639:PGO196649 PQK196639:PQK196649 QAG196639:QAG196649 QKC196639:QKC196649 QTY196639:QTY196649 RDU196639:RDU196649 RNQ196639:RNQ196649 RXM196639:RXM196649 SHI196639:SHI196649 SRE196639:SRE196649 TBA196639:TBA196649 TKW196639:TKW196649 TUS196639:TUS196649 UEO196639:UEO196649 UOK196639:UOK196649 UYG196639:UYG196649 VIC196639:VIC196649 VRY196639:VRY196649 WBU196639:WBU196649 WLQ196639:WLQ196649 WVM196639:WVM196649 E262175:E262185 JA262175:JA262185 SW262175:SW262185 ACS262175:ACS262185 AMO262175:AMO262185 AWK262175:AWK262185 BGG262175:BGG262185 BQC262175:BQC262185 BZY262175:BZY262185 CJU262175:CJU262185 CTQ262175:CTQ262185 DDM262175:DDM262185 DNI262175:DNI262185 DXE262175:DXE262185 EHA262175:EHA262185 EQW262175:EQW262185 FAS262175:FAS262185 FKO262175:FKO262185 FUK262175:FUK262185 GEG262175:GEG262185 GOC262175:GOC262185 GXY262175:GXY262185 HHU262175:HHU262185 HRQ262175:HRQ262185 IBM262175:IBM262185 ILI262175:ILI262185 IVE262175:IVE262185 JFA262175:JFA262185 JOW262175:JOW262185 JYS262175:JYS262185 KIO262175:KIO262185 KSK262175:KSK262185 LCG262175:LCG262185 LMC262175:LMC262185 LVY262175:LVY262185 MFU262175:MFU262185 MPQ262175:MPQ262185 MZM262175:MZM262185 NJI262175:NJI262185 NTE262175:NTE262185 ODA262175:ODA262185 OMW262175:OMW262185 OWS262175:OWS262185 PGO262175:PGO262185 PQK262175:PQK262185 QAG262175:QAG262185 QKC262175:QKC262185 QTY262175:QTY262185 RDU262175:RDU262185 RNQ262175:RNQ262185 RXM262175:RXM262185 SHI262175:SHI262185 SRE262175:SRE262185 TBA262175:TBA262185 TKW262175:TKW262185 TUS262175:TUS262185 UEO262175:UEO262185 UOK262175:UOK262185 UYG262175:UYG262185 VIC262175:VIC262185 VRY262175:VRY262185 WBU262175:WBU262185 WLQ262175:WLQ262185 WVM262175:WVM262185 E327711:E327721 JA327711:JA327721 SW327711:SW327721 ACS327711:ACS327721 AMO327711:AMO327721 AWK327711:AWK327721 BGG327711:BGG327721 BQC327711:BQC327721 BZY327711:BZY327721 CJU327711:CJU327721 CTQ327711:CTQ327721 DDM327711:DDM327721 DNI327711:DNI327721 DXE327711:DXE327721 EHA327711:EHA327721 EQW327711:EQW327721 FAS327711:FAS327721 FKO327711:FKO327721 FUK327711:FUK327721 GEG327711:GEG327721 GOC327711:GOC327721 GXY327711:GXY327721 HHU327711:HHU327721 HRQ327711:HRQ327721 IBM327711:IBM327721 ILI327711:ILI327721 IVE327711:IVE327721 JFA327711:JFA327721 JOW327711:JOW327721 JYS327711:JYS327721 KIO327711:KIO327721 KSK327711:KSK327721 LCG327711:LCG327721 LMC327711:LMC327721 LVY327711:LVY327721 MFU327711:MFU327721 MPQ327711:MPQ327721 MZM327711:MZM327721 NJI327711:NJI327721 NTE327711:NTE327721 ODA327711:ODA327721 OMW327711:OMW327721 OWS327711:OWS327721 PGO327711:PGO327721 PQK327711:PQK327721 QAG327711:QAG327721 QKC327711:QKC327721 QTY327711:QTY327721 RDU327711:RDU327721 RNQ327711:RNQ327721 RXM327711:RXM327721 SHI327711:SHI327721 SRE327711:SRE327721 TBA327711:TBA327721 TKW327711:TKW327721 TUS327711:TUS327721 UEO327711:UEO327721 UOK327711:UOK327721 UYG327711:UYG327721 VIC327711:VIC327721 VRY327711:VRY327721 WBU327711:WBU327721 WLQ327711:WLQ327721 WVM327711:WVM327721 E393247:E393257 JA393247:JA393257 SW393247:SW393257 ACS393247:ACS393257 AMO393247:AMO393257 AWK393247:AWK393257 BGG393247:BGG393257 BQC393247:BQC393257 BZY393247:BZY393257 CJU393247:CJU393257 CTQ393247:CTQ393257 DDM393247:DDM393257 DNI393247:DNI393257 DXE393247:DXE393257 EHA393247:EHA393257 EQW393247:EQW393257 FAS393247:FAS393257 FKO393247:FKO393257 FUK393247:FUK393257 GEG393247:GEG393257 GOC393247:GOC393257 GXY393247:GXY393257 HHU393247:HHU393257 HRQ393247:HRQ393257 IBM393247:IBM393257 ILI393247:ILI393257 IVE393247:IVE393257 JFA393247:JFA393257 JOW393247:JOW393257 JYS393247:JYS393257 KIO393247:KIO393257 KSK393247:KSK393257 LCG393247:LCG393257 LMC393247:LMC393257 LVY393247:LVY393257 MFU393247:MFU393257 MPQ393247:MPQ393257 MZM393247:MZM393257 NJI393247:NJI393257 NTE393247:NTE393257 ODA393247:ODA393257 OMW393247:OMW393257 OWS393247:OWS393257 PGO393247:PGO393257 PQK393247:PQK393257 QAG393247:QAG393257 QKC393247:QKC393257 QTY393247:QTY393257 RDU393247:RDU393257 RNQ393247:RNQ393257 RXM393247:RXM393257 SHI393247:SHI393257 SRE393247:SRE393257 TBA393247:TBA393257 TKW393247:TKW393257 TUS393247:TUS393257 UEO393247:UEO393257 UOK393247:UOK393257 UYG393247:UYG393257 VIC393247:VIC393257 VRY393247:VRY393257 WBU393247:WBU393257 WLQ393247:WLQ393257 WVM393247:WVM393257 E458783:E458793 JA458783:JA458793 SW458783:SW458793 ACS458783:ACS458793 AMO458783:AMO458793 AWK458783:AWK458793 BGG458783:BGG458793 BQC458783:BQC458793 BZY458783:BZY458793 CJU458783:CJU458793 CTQ458783:CTQ458793 DDM458783:DDM458793 DNI458783:DNI458793 DXE458783:DXE458793 EHA458783:EHA458793 EQW458783:EQW458793 FAS458783:FAS458793 FKO458783:FKO458793 FUK458783:FUK458793 GEG458783:GEG458793 GOC458783:GOC458793 GXY458783:GXY458793 HHU458783:HHU458793 HRQ458783:HRQ458793 IBM458783:IBM458793 ILI458783:ILI458793 IVE458783:IVE458793 JFA458783:JFA458793 JOW458783:JOW458793 JYS458783:JYS458793 KIO458783:KIO458793 KSK458783:KSK458793 LCG458783:LCG458793 LMC458783:LMC458793 LVY458783:LVY458793 MFU458783:MFU458793 MPQ458783:MPQ458793 MZM458783:MZM458793 NJI458783:NJI458793 NTE458783:NTE458793 ODA458783:ODA458793 OMW458783:OMW458793 OWS458783:OWS458793 PGO458783:PGO458793 PQK458783:PQK458793 QAG458783:QAG458793 QKC458783:QKC458793 QTY458783:QTY458793 RDU458783:RDU458793 RNQ458783:RNQ458793 RXM458783:RXM458793 SHI458783:SHI458793 SRE458783:SRE458793 TBA458783:TBA458793 TKW458783:TKW458793 TUS458783:TUS458793 UEO458783:UEO458793 UOK458783:UOK458793 UYG458783:UYG458793 VIC458783:VIC458793 VRY458783:VRY458793 WBU458783:WBU458793 WLQ458783:WLQ458793 WVM458783:WVM458793 E524319:E524329 JA524319:JA524329 SW524319:SW524329 ACS524319:ACS524329 AMO524319:AMO524329 AWK524319:AWK524329 BGG524319:BGG524329 BQC524319:BQC524329 BZY524319:BZY524329 CJU524319:CJU524329 CTQ524319:CTQ524329 DDM524319:DDM524329 DNI524319:DNI524329 DXE524319:DXE524329 EHA524319:EHA524329 EQW524319:EQW524329 FAS524319:FAS524329 FKO524319:FKO524329 FUK524319:FUK524329 GEG524319:GEG524329 GOC524319:GOC524329 GXY524319:GXY524329 HHU524319:HHU524329 HRQ524319:HRQ524329 IBM524319:IBM524329 ILI524319:ILI524329 IVE524319:IVE524329 JFA524319:JFA524329 JOW524319:JOW524329 JYS524319:JYS524329 KIO524319:KIO524329 KSK524319:KSK524329 LCG524319:LCG524329 LMC524319:LMC524329 LVY524319:LVY524329 MFU524319:MFU524329 MPQ524319:MPQ524329 MZM524319:MZM524329 NJI524319:NJI524329 NTE524319:NTE524329 ODA524319:ODA524329 OMW524319:OMW524329 OWS524319:OWS524329 PGO524319:PGO524329 PQK524319:PQK524329 QAG524319:QAG524329 QKC524319:QKC524329 QTY524319:QTY524329 RDU524319:RDU524329 RNQ524319:RNQ524329 RXM524319:RXM524329 SHI524319:SHI524329 SRE524319:SRE524329 TBA524319:TBA524329 TKW524319:TKW524329 TUS524319:TUS524329 UEO524319:UEO524329 UOK524319:UOK524329 UYG524319:UYG524329 VIC524319:VIC524329 VRY524319:VRY524329 WBU524319:WBU524329 WLQ524319:WLQ524329 WVM524319:WVM524329 E589855:E589865 JA589855:JA589865 SW589855:SW589865 ACS589855:ACS589865 AMO589855:AMO589865 AWK589855:AWK589865 BGG589855:BGG589865 BQC589855:BQC589865 BZY589855:BZY589865 CJU589855:CJU589865 CTQ589855:CTQ589865 DDM589855:DDM589865 DNI589855:DNI589865 DXE589855:DXE589865 EHA589855:EHA589865 EQW589855:EQW589865 FAS589855:FAS589865 FKO589855:FKO589865 FUK589855:FUK589865 GEG589855:GEG589865 GOC589855:GOC589865 GXY589855:GXY589865 HHU589855:HHU589865 HRQ589855:HRQ589865 IBM589855:IBM589865 ILI589855:ILI589865 IVE589855:IVE589865 JFA589855:JFA589865 JOW589855:JOW589865 JYS589855:JYS589865 KIO589855:KIO589865 KSK589855:KSK589865 LCG589855:LCG589865 LMC589855:LMC589865 LVY589855:LVY589865 MFU589855:MFU589865 MPQ589855:MPQ589865 MZM589855:MZM589865 NJI589855:NJI589865 NTE589855:NTE589865 ODA589855:ODA589865 OMW589855:OMW589865 OWS589855:OWS589865 PGO589855:PGO589865 PQK589855:PQK589865 QAG589855:QAG589865 QKC589855:QKC589865 QTY589855:QTY589865 RDU589855:RDU589865 RNQ589855:RNQ589865 RXM589855:RXM589865 SHI589855:SHI589865 SRE589855:SRE589865 TBA589855:TBA589865 TKW589855:TKW589865 TUS589855:TUS589865 UEO589855:UEO589865 UOK589855:UOK589865 UYG589855:UYG589865 VIC589855:VIC589865 VRY589855:VRY589865 WBU589855:WBU589865 WLQ589855:WLQ589865 WVM589855:WVM589865 E655391:E655401 JA655391:JA655401 SW655391:SW655401 ACS655391:ACS655401 AMO655391:AMO655401 AWK655391:AWK655401 BGG655391:BGG655401 BQC655391:BQC655401 BZY655391:BZY655401 CJU655391:CJU655401 CTQ655391:CTQ655401 DDM655391:DDM655401 DNI655391:DNI655401 DXE655391:DXE655401 EHA655391:EHA655401 EQW655391:EQW655401 FAS655391:FAS655401 FKO655391:FKO655401 FUK655391:FUK655401 GEG655391:GEG655401 GOC655391:GOC655401 GXY655391:GXY655401 HHU655391:HHU655401 HRQ655391:HRQ655401 IBM655391:IBM655401 ILI655391:ILI655401 IVE655391:IVE655401 JFA655391:JFA655401 JOW655391:JOW655401 JYS655391:JYS655401 KIO655391:KIO655401 KSK655391:KSK655401 LCG655391:LCG655401 LMC655391:LMC655401 LVY655391:LVY655401 MFU655391:MFU655401 MPQ655391:MPQ655401 MZM655391:MZM655401 NJI655391:NJI655401 NTE655391:NTE655401 ODA655391:ODA655401 OMW655391:OMW655401 OWS655391:OWS655401 PGO655391:PGO655401 PQK655391:PQK655401 QAG655391:QAG655401 QKC655391:QKC655401 QTY655391:QTY655401 RDU655391:RDU655401 RNQ655391:RNQ655401 RXM655391:RXM655401 SHI655391:SHI655401 SRE655391:SRE655401 TBA655391:TBA655401 TKW655391:TKW655401 TUS655391:TUS655401 UEO655391:UEO655401 UOK655391:UOK655401 UYG655391:UYG655401 VIC655391:VIC655401 VRY655391:VRY655401 WBU655391:WBU655401 WLQ655391:WLQ655401 WVM655391:WVM655401 E720927:E720937 JA720927:JA720937 SW720927:SW720937 ACS720927:ACS720937 AMO720927:AMO720937 AWK720927:AWK720937 BGG720927:BGG720937 BQC720927:BQC720937 BZY720927:BZY720937 CJU720927:CJU720937 CTQ720927:CTQ720937 DDM720927:DDM720937 DNI720927:DNI720937 DXE720927:DXE720937 EHA720927:EHA720937 EQW720927:EQW720937 FAS720927:FAS720937 FKO720927:FKO720937 FUK720927:FUK720937 GEG720927:GEG720937 GOC720927:GOC720937 GXY720927:GXY720937 HHU720927:HHU720937 HRQ720927:HRQ720937 IBM720927:IBM720937 ILI720927:ILI720937 IVE720927:IVE720937 JFA720927:JFA720937 JOW720927:JOW720937 JYS720927:JYS720937 KIO720927:KIO720937 KSK720927:KSK720937 LCG720927:LCG720937 LMC720927:LMC720937 LVY720927:LVY720937 MFU720927:MFU720937 MPQ720927:MPQ720937 MZM720927:MZM720937 NJI720927:NJI720937 NTE720927:NTE720937 ODA720927:ODA720937 OMW720927:OMW720937 OWS720927:OWS720937 PGO720927:PGO720937 PQK720927:PQK720937 QAG720927:QAG720937 QKC720927:QKC720937 QTY720927:QTY720937 RDU720927:RDU720937 RNQ720927:RNQ720937 RXM720927:RXM720937 SHI720927:SHI720937 SRE720927:SRE720937 TBA720927:TBA720937 TKW720927:TKW720937 TUS720927:TUS720937 UEO720927:UEO720937 UOK720927:UOK720937 UYG720927:UYG720937 VIC720927:VIC720937 VRY720927:VRY720937 WBU720927:WBU720937 WLQ720927:WLQ720937 WVM720927:WVM720937 E786463:E786473 JA786463:JA786473 SW786463:SW786473 ACS786463:ACS786473 AMO786463:AMO786473 AWK786463:AWK786473 BGG786463:BGG786473 BQC786463:BQC786473 BZY786463:BZY786473 CJU786463:CJU786473 CTQ786463:CTQ786473 DDM786463:DDM786473 DNI786463:DNI786473 DXE786463:DXE786473 EHA786463:EHA786473 EQW786463:EQW786473 FAS786463:FAS786473 FKO786463:FKO786473 FUK786463:FUK786473 GEG786463:GEG786473 GOC786463:GOC786473 GXY786463:GXY786473 HHU786463:HHU786473 HRQ786463:HRQ786473 IBM786463:IBM786473 ILI786463:ILI786473 IVE786463:IVE786473 JFA786463:JFA786473 JOW786463:JOW786473 JYS786463:JYS786473 KIO786463:KIO786473 KSK786463:KSK786473 LCG786463:LCG786473 LMC786463:LMC786473 LVY786463:LVY786473 MFU786463:MFU786473 MPQ786463:MPQ786473 MZM786463:MZM786473 NJI786463:NJI786473 NTE786463:NTE786473 ODA786463:ODA786473 OMW786463:OMW786473 OWS786463:OWS786473 PGO786463:PGO786473 PQK786463:PQK786473 QAG786463:QAG786473 QKC786463:QKC786473 QTY786463:QTY786473 RDU786463:RDU786473 RNQ786463:RNQ786473 RXM786463:RXM786473 SHI786463:SHI786473 SRE786463:SRE786473 TBA786463:TBA786473 TKW786463:TKW786473 TUS786463:TUS786473 UEO786463:UEO786473 UOK786463:UOK786473 UYG786463:UYG786473 VIC786463:VIC786473 VRY786463:VRY786473 WBU786463:WBU786473 WLQ786463:WLQ786473 WVM786463:WVM786473 E851999:E852009 JA851999:JA852009 SW851999:SW852009 ACS851999:ACS852009 AMO851999:AMO852009 AWK851999:AWK852009 BGG851999:BGG852009 BQC851999:BQC852009 BZY851999:BZY852009 CJU851999:CJU852009 CTQ851999:CTQ852009 DDM851999:DDM852009 DNI851999:DNI852009 DXE851999:DXE852009 EHA851999:EHA852009 EQW851999:EQW852009 FAS851999:FAS852009 FKO851999:FKO852009 FUK851999:FUK852009 GEG851999:GEG852009 GOC851999:GOC852009 GXY851999:GXY852009 HHU851999:HHU852009 HRQ851999:HRQ852009 IBM851999:IBM852009 ILI851999:ILI852009 IVE851999:IVE852009 JFA851999:JFA852009 JOW851999:JOW852009 JYS851999:JYS852009 KIO851999:KIO852009 KSK851999:KSK852009 LCG851999:LCG852009 LMC851999:LMC852009 LVY851999:LVY852009 MFU851999:MFU852009 MPQ851999:MPQ852009 MZM851999:MZM852009 NJI851999:NJI852009 NTE851999:NTE852009 ODA851999:ODA852009 OMW851999:OMW852009 OWS851999:OWS852009 PGO851999:PGO852009 PQK851999:PQK852009 QAG851999:QAG852009 QKC851999:QKC852009 QTY851999:QTY852009 RDU851999:RDU852009 RNQ851999:RNQ852009 RXM851999:RXM852009 SHI851999:SHI852009 SRE851999:SRE852009 TBA851999:TBA852009 TKW851999:TKW852009 TUS851999:TUS852009 UEO851999:UEO852009 UOK851999:UOK852009 UYG851999:UYG852009 VIC851999:VIC852009 VRY851999:VRY852009 WBU851999:WBU852009 WLQ851999:WLQ852009 WVM851999:WVM852009 E917535:E917545 JA917535:JA917545 SW917535:SW917545 ACS917535:ACS917545 AMO917535:AMO917545 AWK917535:AWK917545 BGG917535:BGG917545 BQC917535:BQC917545 BZY917535:BZY917545 CJU917535:CJU917545 CTQ917535:CTQ917545 DDM917535:DDM917545 DNI917535:DNI917545 DXE917535:DXE917545 EHA917535:EHA917545 EQW917535:EQW917545 FAS917535:FAS917545 FKO917535:FKO917545 FUK917535:FUK917545 GEG917535:GEG917545 GOC917535:GOC917545 GXY917535:GXY917545 HHU917535:HHU917545 HRQ917535:HRQ917545 IBM917535:IBM917545 ILI917535:ILI917545 IVE917535:IVE917545 JFA917535:JFA917545 JOW917535:JOW917545 JYS917535:JYS917545 KIO917535:KIO917545 KSK917535:KSK917545 LCG917535:LCG917545 LMC917535:LMC917545 LVY917535:LVY917545 MFU917535:MFU917545 MPQ917535:MPQ917545 MZM917535:MZM917545 NJI917535:NJI917545 NTE917535:NTE917545 ODA917535:ODA917545 OMW917535:OMW917545 OWS917535:OWS917545 PGO917535:PGO917545 PQK917535:PQK917545 QAG917535:QAG917545 QKC917535:QKC917545 QTY917535:QTY917545 RDU917535:RDU917545 RNQ917535:RNQ917545 RXM917535:RXM917545 SHI917535:SHI917545 SRE917535:SRE917545 TBA917535:TBA917545 TKW917535:TKW917545 TUS917535:TUS917545 UEO917535:UEO917545 UOK917535:UOK917545 UYG917535:UYG917545 VIC917535:VIC917545 VRY917535:VRY917545 WBU917535:WBU917545 WLQ917535:WLQ917545 WVM917535:WVM917545 E983071:E983081 JA983071:JA983081 SW983071:SW983081 ACS983071:ACS983081 AMO983071:AMO983081 AWK983071:AWK983081 BGG983071:BGG983081 BQC983071:BQC983081 BZY983071:BZY983081 CJU983071:CJU983081 CTQ983071:CTQ983081 DDM983071:DDM983081 DNI983071:DNI983081 DXE983071:DXE983081 EHA983071:EHA983081 EQW983071:EQW983081 FAS983071:FAS983081 FKO983071:FKO983081 FUK983071:FUK983081 GEG983071:GEG983081 GOC983071:GOC983081 GXY983071:GXY983081 HHU983071:HHU983081 HRQ983071:HRQ983081 IBM983071:IBM983081 ILI983071:ILI983081 IVE983071:IVE983081 JFA983071:JFA983081 JOW983071:JOW983081 JYS983071:JYS983081 KIO983071:KIO983081 KSK983071:KSK983081 LCG983071:LCG983081 LMC983071:LMC983081 LVY983071:LVY983081 MFU983071:MFU983081 MPQ983071:MPQ983081 MZM983071:MZM983081 NJI983071:NJI983081 NTE983071:NTE983081 ODA983071:ODA983081 OMW983071:OMW983081 OWS983071:OWS983081 PGO983071:PGO983081 PQK983071:PQK983081 QAG983071:QAG983081 QKC983071:QKC983081 QTY983071:QTY983081 RDU983071:RDU983081 RNQ983071:RNQ983081 RXM983071:RXM983081 SHI983071:SHI983081 SRE983071:SRE983081 TBA983071:TBA983081 TKW983071:TKW983081 TUS983071:TUS983081 UEO983071:UEO983081 UOK983071:UOK983081 UYG983071:UYG983081 VIC983071:VIC983081 VRY983071:VRY983081 WBU983071:WBU983081 WLQ983071:WLQ983081 WVM983071:WVM983081">
      <formula1>$E$95:$E$181</formula1>
    </dataValidation>
    <dataValidation type="list" allowBlank="1" showInputMessage="1" showErrorMessage="1"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12 IX65512 ST65512 ACP65512 AML65512 AWH65512 BGD65512 BPZ65512 BZV65512 CJR65512 CTN65512 DDJ65512 DNF65512 DXB65512 EGX65512 EQT65512 FAP65512 FKL65512 FUH65512 GED65512 GNZ65512 GXV65512 HHR65512 HRN65512 IBJ65512 ILF65512 IVB65512 JEX65512 JOT65512 JYP65512 KIL65512 KSH65512 LCD65512 LLZ65512 LVV65512 MFR65512 MPN65512 MZJ65512 NJF65512 NTB65512 OCX65512 OMT65512 OWP65512 PGL65512 PQH65512 QAD65512 QJZ65512 QTV65512 RDR65512 RNN65512 RXJ65512 SHF65512 SRB65512 TAX65512 TKT65512 TUP65512 UEL65512 UOH65512 UYD65512 VHZ65512 VRV65512 WBR65512 WLN65512 WVJ65512 B131048 IX131048 ST131048 ACP131048 AML131048 AWH131048 BGD131048 BPZ131048 BZV131048 CJR131048 CTN131048 DDJ131048 DNF131048 DXB131048 EGX131048 EQT131048 FAP131048 FKL131048 FUH131048 GED131048 GNZ131048 GXV131048 HHR131048 HRN131048 IBJ131048 ILF131048 IVB131048 JEX131048 JOT131048 JYP131048 KIL131048 KSH131048 LCD131048 LLZ131048 LVV131048 MFR131048 MPN131048 MZJ131048 NJF131048 NTB131048 OCX131048 OMT131048 OWP131048 PGL131048 PQH131048 QAD131048 QJZ131048 QTV131048 RDR131048 RNN131048 RXJ131048 SHF131048 SRB131048 TAX131048 TKT131048 TUP131048 UEL131048 UOH131048 UYD131048 VHZ131048 VRV131048 WBR131048 WLN131048 WVJ131048 B196584 IX196584 ST196584 ACP196584 AML196584 AWH196584 BGD196584 BPZ196584 BZV196584 CJR196584 CTN196584 DDJ196584 DNF196584 DXB196584 EGX196584 EQT196584 FAP196584 FKL196584 FUH196584 GED196584 GNZ196584 GXV196584 HHR196584 HRN196584 IBJ196584 ILF196584 IVB196584 JEX196584 JOT196584 JYP196584 KIL196584 KSH196584 LCD196584 LLZ196584 LVV196584 MFR196584 MPN196584 MZJ196584 NJF196584 NTB196584 OCX196584 OMT196584 OWP196584 PGL196584 PQH196584 QAD196584 QJZ196584 QTV196584 RDR196584 RNN196584 RXJ196584 SHF196584 SRB196584 TAX196584 TKT196584 TUP196584 UEL196584 UOH196584 UYD196584 VHZ196584 VRV196584 WBR196584 WLN196584 WVJ196584 B262120 IX262120 ST262120 ACP262120 AML262120 AWH262120 BGD262120 BPZ262120 BZV262120 CJR262120 CTN262120 DDJ262120 DNF262120 DXB262120 EGX262120 EQT262120 FAP262120 FKL262120 FUH262120 GED262120 GNZ262120 GXV262120 HHR262120 HRN262120 IBJ262120 ILF262120 IVB262120 JEX262120 JOT262120 JYP262120 KIL262120 KSH262120 LCD262120 LLZ262120 LVV262120 MFR262120 MPN262120 MZJ262120 NJF262120 NTB262120 OCX262120 OMT262120 OWP262120 PGL262120 PQH262120 QAD262120 QJZ262120 QTV262120 RDR262120 RNN262120 RXJ262120 SHF262120 SRB262120 TAX262120 TKT262120 TUP262120 UEL262120 UOH262120 UYD262120 VHZ262120 VRV262120 WBR262120 WLN262120 WVJ262120 B327656 IX327656 ST327656 ACP327656 AML327656 AWH327656 BGD327656 BPZ327656 BZV327656 CJR327656 CTN327656 DDJ327656 DNF327656 DXB327656 EGX327656 EQT327656 FAP327656 FKL327656 FUH327656 GED327656 GNZ327656 GXV327656 HHR327656 HRN327656 IBJ327656 ILF327656 IVB327656 JEX327656 JOT327656 JYP327656 KIL327656 KSH327656 LCD327656 LLZ327656 LVV327656 MFR327656 MPN327656 MZJ327656 NJF327656 NTB327656 OCX327656 OMT327656 OWP327656 PGL327656 PQH327656 QAD327656 QJZ327656 QTV327656 RDR327656 RNN327656 RXJ327656 SHF327656 SRB327656 TAX327656 TKT327656 TUP327656 UEL327656 UOH327656 UYD327656 VHZ327656 VRV327656 WBR327656 WLN327656 WVJ327656 B393192 IX393192 ST393192 ACP393192 AML393192 AWH393192 BGD393192 BPZ393192 BZV393192 CJR393192 CTN393192 DDJ393192 DNF393192 DXB393192 EGX393192 EQT393192 FAP393192 FKL393192 FUH393192 GED393192 GNZ393192 GXV393192 HHR393192 HRN393192 IBJ393192 ILF393192 IVB393192 JEX393192 JOT393192 JYP393192 KIL393192 KSH393192 LCD393192 LLZ393192 LVV393192 MFR393192 MPN393192 MZJ393192 NJF393192 NTB393192 OCX393192 OMT393192 OWP393192 PGL393192 PQH393192 QAD393192 QJZ393192 QTV393192 RDR393192 RNN393192 RXJ393192 SHF393192 SRB393192 TAX393192 TKT393192 TUP393192 UEL393192 UOH393192 UYD393192 VHZ393192 VRV393192 WBR393192 WLN393192 WVJ393192 B458728 IX458728 ST458728 ACP458728 AML458728 AWH458728 BGD458728 BPZ458728 BZV458728 CJR458728 CTN458728 DDJ458728 DNF458728 DXB458728 EGX458728 EQT458728 FAP458728 FKL458728 FUH458728 GED458728 GNZ458728 GXV458728 HHR458728 HRN458728 IBJ458728 ILF458728 IVB458728 JEX458728 JOT458728 JYP458728 KIL458728 KSH458728 LCD458728 LLZ458728 LVV458728 MFR458728 MPN458728 MZJ458728 NJF458728 NTB458728 OCX458728 OMT458728 OWP458728 PGL458728 PQH458728 QAD458728 QJZ458728 QTV458728 RDR458728 RNN458728 RXJ458728 SHF458728 SRB458728 TAX458728 TKT458728 TUP458728 UEL458728 UOH458728 UYD458728 VHZ458728 VRV458728 WBR458728 WLN458728 WVJ458728 B524264 IX524264 ST524264 ACP524264 AML524264 AWH524264 BGD524264 BPZ524264 BZV524264 CJR524264 CTN524264 DDJ524264 DNF524264 DXB524264 EGX524264 EQT524264 FAP524264 FKL524264 FUH524264 GED524264 GNZ524264 GXV524264 HHR524264 HRN524264 IBJ524264 ILF524264 IVB524264 JEX524264 JOT524264 JYP524264 KIL524264 KSH524264 LCD524264 LLZ524264 LVV524264 MFR524264 MPN524264 MZJ524264 NJF524264 NTB524264 OCX524264 OMT524264 OWP524264 PGL524264 PQH524264 QAD524264 QJZ524264 QTV524264 RDR524264 RNN524264 RXJ524264 SHF524264 SRB524264 TAX524264 TKT524264 TUP524264 UEL524264 UOH524264 UYD524264 VHZ524264 VRV524264 WBR524264 WLN524264 WVJ524264 B589800 IX589800 ST589800 ACP589800 AML589800 AWH589800 BGD589800 BPZ589800 BZV589800 CJR589800 CTN589800 DDJ589800 DNF589800 DXB589800 EGX589800 EQT589800 FAP589800 FKL589800 FUH589800 GED589800 GNZ589800 GXV589800 HHR589800 HRN589800 IBJ589800 ILF589800 IVB589800 JEX589800 JOT589800 JYP589800 KIL589800 KSH589800 LCD589800 LLZ589800 LVV589800 MFR589800 MPN589800 MZJ589800 NJF589800 NTB589800 OCX589800 OMT589800 OWP589800 PGL589800 PQH589800 QAD589800 QJZ589800 QTV589800 RDR589800 RNN589800 RXJ589800 SHF589800 SRB589800 TAX589800 TKT589800 TUP589800 UEL589800 UOH589800 UYD589800 VHZ589800 VRV589800 WBR589800 WLN589800 WVJ589800 B655336 IX655336 ST655336 ACP655336 AML655336 AWH655336 BGD655336 BPZ655336 BZV655336 CJR655336 CTN655336 DDJ655336 DNF655336 DXB655336 EGX655336 EQT655336 FAP655336 FKL655336 FUH655336 GED655336 GNZ655336 GXV655336 HHR655336 HRN655336 IBJ655336 ILF655336 IVB655336 JEX655336 JOT655336 JYP655336 KIL655336 KSH655336 LCD655336 LLZ655336 LVV655336 MFR655336 MPN655336 MZJ655336 NJF655336 NTB655336 OCX655336 OMT655336 OWP655336 PGL655336 PQH655336 QAD655336 QJZ655336 QTV655336 RDR655336 RNN655336 RXJ655336 SHF655336 SRB655336 TAX655336 TKT655336 TUP655336 UEL655336 UOH655336 UYD655336 VHZ655336 VRV655336 WBR655336 WLN655336 WVJ655336 B720872 IX720872 ST720872 ACP720872 AML720872 AWH720872 BGD720872 BPZ720872 BZV720872 CJR720872 CTN720872 DDJ720872 DNF720872 DXB720872 EGX720872 EQT720872 FAP720872 FKL720872 FUH720872 GED720872 GNZ720872 GXV720872 HHR720872 HRN720872 IBJ720872 ILF720872 IVB720872 JEX720872 JOT720872 JYP720872 KIL720872 KSH720872 LCD720872 LLZ720872 LVV720872 MFR720872 MPN720872 MZJ720872 NJF720872 NTB720872 OCX720872 OMT720872 OWP720872 PGL720872 PQH720872 QAD720872 QJZ720872 QTV720872 RDR720872 RNN720872 RXJ720872 SHF720872 SRB720872 TAX720872 TKT720872 TUP720872 UEL720872 UOH720872 UYD720872 VHZ720872 VRV720872 WBR720872 WLN720872 WVJ720872 B786408 IX786408 ST786408 ACP786408 AML786408 AWH786408 BGD786408 BPZ786408 BZV786408 CJR786408 CTN786408 DDJ786408 DNF786408 DXB786408 EGX786408 EQT786408 FAP786408 FKL786408 FUH786408 GED786408 GNZ786408 GXV786408 HHR786408 HRN786408 IBJ786408 ILF786408 IVB786408 JEX786408 JOT786408 JYP786408 KIL786408 KSH786408 LCD786408 LLZ786408 LVV786408 MFR786408 MPN786408 MZJ786408 NJF786408 NTB786408 OCX786408 OMT786408 OWP786408 PGL786408 PQH786408 QAD786408 QJZ786408 QTV786408 RDR786408 RNN786408 RXJ786408 SHF786408 SRB786408 TAX786408 TKT786408 TUP786408 UEL786408 UOH786408 UYD786408 VHZ786408 VRV786408 WBR786408 WLN786408 WVJ786408 B851944 IX851944 ST851944 ACP851944 AML851944 AWH851944 BGD851944 BPZ851944 BZV851944 CJR851944 CTN851944 DDJ851944 DNF851944 DXB851944 EGX851944 EQT851944 FAP851944 FKL851944 FUH851944 GED851944 GNZ851944 GXV851944 HHR851944 HRN851944 IBJ851944 ILF851944 IVB851944 JEX851944 JOT851944 JYP851944 KIL851944 KSH851944 LCD851944 LLZ851944 LVV851944 MFR851944 MPN851944 MZJ851944 NJF851944 NTB851944 OCX851944 OMT851944 OWP851944 PGL851944 PQH851944 QAD851944 QJZ851944 QTV851944 RDR851944 RNN851944 RXJ851944 SHF851944 SRB851944 TAX851944 TKT851944 TUP851944 UEL851944 UOH851944 UYD851944 VHZ851944 VRV851944 WBR851944 WLN851944 WVJ851944 B917480 IX917480 ST917480 ACP917480 AML917480 AWH917480 BGD917480 BPZ917480 BZV917480 CJR917480 CTN917480 DDJ917480 DNF917480 DXB917480 EGX917480 EQT917480 FAP917480 FKL917480 FUH917480 GED917480 GNZ917480 GXV917480 HHR917480 HRN917480 IBJ917480 ILF917480 IVB917480 JEX917480 JOT917480 JYP917480 KIL917480 KSH917480 LCD917480 LLZ917480 LVV917480 MFR917480 MPN917480 MZJ917480 NJF917480 NTB917480 OCX917480 OMT917480 OWP917480 PGL917480 PQH917480 QAD917480 QJZ917480 QTV917480 RDR917480 RNN917480 RXJ917480 SHF917480 SRB917480 TAX917480 TKT917480 TUP917480 UEL917480 UOH917480 UYD917480 VHZ917480 VRV917480 WBR917480 WLN917480 WVJ917480 B983016 IX983016 ST983016 ACP983016 AML983016 AWH983016 BGD983016 BPZ983016 BZV983016 CJR983016 CTN983016 DDJ983016 DNF983016 DXB983016 EGX983016 EQT983016 FAP983016 FKL983016 FUH983016 GED983016 GNZ983016 GXV983016 HHR983016 HRN983016 IBJ983016 ILF983016 IVB983016 JEX983016 JOT983016 JYP983016 KIL983016 KSH983016 LCD983016 LLZ983016 LVV983016 MFR983016 MPN983016 MZJ983016 NJF983016 NTB983016 OCX983016 OMT983016 OWP983016 PGL983016 PQH983016 QAD983016 QJZ983016 QTV983016 RDR983016 RNN983016 RXJ983016 SHF983016 SRB983016 TAX983016 TKT983016 TUP983016 UEL983016 UOH983016 UYD983016 VHZ983016 VRV983016 WBR983016 WLN983016 WVJ983016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($B$8737:$B$8868)</formula1>
    </dataValidation>
    <dataValidation type="list" allowBlank="1" showInputMessage="1" showErrorMessage="1" sqref="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formula1>$G$8737:$G$8778</formula1>
    </dataValidation>
    <dataValidation type="list" allowBlank="1" showInputMessage="1" showErrorMessage="1" sqref="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formula1>($B$8695:$B$8826)</formula1>
    </dataValidation>
    <dataValidation type="list" allowBlank="1" showInputMessage="1" showErrorMessage="1" sqref="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formula1>$G$8695:$G$8736</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529"/>
  <sheetViews>
    <sheetView showGridLines="0" workbookViewId="0">
      <pane ySplit="6" topLeftCell="A7" activePane="bottomLeft" state="frozen"/>
      <selection pane="bottomLeft" activeCell="C13" sqref="C13"/>
    </sheetView>
  </sheetViews>
  <sheetFormatPr defaultRowHeight="15" x14ac:dyDescent="0.25"/>
  <cols>
    <col min="3" max="3" width="22.28515625" style="45" customWidth="1"/>
    <col min="5" max="5" width="61.28515625" customWidth="1"/>
    <col min="6" max="6" width="7.140625" customWidth="1"/>
    <col min="7" max="7" width="13" customWidth="1"/>
    <col min="8" max="8" width="11.5703125" customWidth="1"/>
    <col min="9" max="9" width="16.5703125" customWidth="1"/>
  </cols>
  <sheetData>
    <row r="2" spans="3:10" x14ac:dyDescent="0.25">
      <c r="D2" s="673"/>
      <c r="E2" s="673"/>
      <c r="F2" s="673"/>
      <c r="G2" s="673"/>
      <c r="H2" s="673"/>
      <c r="I2" s="673"/>
      <c r="J2" s="673"/>
    </row>
    <row r="3" spans="3:10" x14ac:dyDescent="0.25">
      <c r="D3" s="673"/>
      <c r="E3" s="673"/>
      <c r="F3" s="673"/>
      <c r="G3" s="673"/>
      <c r="H3" s="673"/>
      <c r="I3" s="673"/>
      <c r="J3" s="673"/>
    </row>
    <row r="4" spans="3:10" x14ac:dyDescent="0.25">
      <c r="D4" s="673"/>
      <c r="E4" s="673"/>
      <c r="F4" s="673"/>
      <c r="G4" s="673"/>
      <c r="H4" s="673"/>
      <c r="I4" s="673"/>
      <c r="J4" s="673"/>
    </row>
    <row r="5" spans="3:10" ht="21.75" customHeight="1" x14ac:dyDescent="0.25">
      <c r="D5" s="673"/>
      <c r="E5" s="673"/>
      <c r="F5" s="673"/>
      <c r="G5" s="673"/>
      <c r="H5" s="673"/>
      <c r="I5" s="673"/>
      <c r="J5" s="673"/>
    </row>
    <row r="6" spans="3:10" x14ac:dyDescent="0.25">
      <c r="D6" s="674" t="s">
        <v>1738</v>
      </c>
      <c r="E6" s="674"/>
      <c r="F6" s="674"/>
      <c r="G6" s="674"/>
      <c r="H6" s="674"/>
    </row>
    <row r="8" spans="3:10" ht="84.75" customHeight="1" x14ac:dyDescent="0.25">
      <c r="C8"/>
      <c r="D8" s="723" t="s">
        <v>1763</v>
      </c>
      <c r="E8" s="724"/>
      <c r="F8" s="724"/>
      <c r="G8" s="724"/>
      <c r="H8" s="724"/>
    </row>
    <row r="9" spans="3:10" ht="26.25" x14ac:dyDescent="0.4">
      <c r="C9"/>
      <c r="D9" s="722" t="s">
        <v>1656</v>
      </c>
      <c r="E9" s="722"/>
      <c r="F9" s="722"/>
      <c r="G9" s="722"/>
    </row>
    <row r="10" spans="3:10" x14ac:dyDescent="0.25">
      <c r="C10"/>
    </row>
    <row r="11" spans="3:10" x14ac:dyDescent="0.25">
      <c r="C11"/>
    </row>
    <row r="12" spans="3:10" ht="15.75" x14ac:dyDescent="0.25">
      <c r="C12" s="365" t="s">
        <v>1620</v>
      </c>
      <c r="D12" s="365"/>
      <c r="E12" s="365" t="s">
        <v>139</v>
      </c>
      <c r="F12" s="365" t="s">
        <v>140</v>
      </c>
      <c r="G12" s="365" t="s">
        <v>142</v>
      </c>
      <c r="H12" s="365" t="s">
        <v>141</v>
      </c>
      <c r="I12" s="365" t="s">
        <v>143</v>
      </c>
    </row>
    <row r="13" spans="3:10" x14ac:dyDescent="0.25">
      <c r="C13" s="262" t="s">
        <v>33</v>
      </c>
      <c r="D13" s="262"/>
      <c r="E13" s="262" t="s">
        <v>1247</v>
      </c>
      <c r="F13" s="506" t="str">
        <f>VLOOKUP(E13,$E$121:$H$181,2,FALSE)</f>
        <v>ea</v>
      </c>
      <c r="G13" s="373">
        <v>0</v>
      </c>
      <c r="H13" s="374">
        <f>VLOOKUP(E13,$E$121:$H$181,4,FALSE)</f>
        <v>1.53</v>
      </c>
      <c r="I13" s="375">
        <f>H13*G13</f>
        <v>0</v>
      </c>
    </row>
    <row r="14" spans="3:10" x14ac:dyDescent="0.25">
      <c r="C14" s="262" t="s">
        <v>33</v>
      </c>
      <c r="D14" s="262"/>
      <c r="E14" s="262" t="s">
        <v>1650</v>
      </c>
      <c r="F14" s="506" t="str">
        <f t="shared" ref="F14:F29" si="0">VLOOKUP(E14,$E$121:$H$181,2,FALSE)</f>
        <v>0</v>
      </c>
      <c r="G14" s="373">
        <v>0</v>
      </c>
      <c r="H14" s="374" t="str">
        <f t="shared" ref="H14:H29" si="1">VLOOKUP(E14,$E$121:$H$181,4,FALSE)</f>
        <v>0</v>
      </c>
      <c r="I14" s="375">
        <f t="shared" ref="I14:I29" si="2">H14*G14</f>
        <v>0</v>
      </c>
    </row>
    <row r="15" spans="3:10" x14ac:dyDescent="0.25">
      <c r="C15" s="262" t="s">
        <v>33</v>
      </c>
      <c r="D15" s="262"/>
      <c r="E15" s="262" t="s">
        <v>1650</v>
      </c>
      <c r="F15" s="506" t="str">
        <f t="shared" si="0"/>
        <v>0</v>
      </c>
      <c r="G15" s="373">
        <v>0</v>
      </c>
      <c r="H15" s="374" t="str">
        <f t="shared" si="1"/>
        <v>0</v>
      </c>
      <c r="I15" s="375">
        <f t="shared" si="2"/>
        <v>0</v>
      </c>
    </row>
    <row r="16" spans="3:10" x14ac:dyDescent="0.25">
      <c r="C16" s="262" t="s">
        <v>33</v>
      </c>
      <c r="D16" s="262"/>
      <c r="E16" s="262" t="s">
        <v>1650</v>
      </c>
      <c r="F16" s="506" t="str">
        <f t="shared" si="0"/>
        <v>0</v>
      </c>
      <c r="G16" s="373">
        <v>0</v>
      </c>
      <c r="H16" s="374" t="str">
        <f t="shared" si="1"/>
        <v>0</v>
      </c>
      <c r="I16" s="375">
        <f t="shared" si="2"/>
        <v>0</v>
      </c>
    </row>
    <row r="17" spans="3:9" x14ac:dyDescent="0.25">
      <c r="C17" s="262" t="s">
        <v>33</v>
      </c>
      <c r="D17" s="262"/>
      <c r="E17" s="262" t="s">
        <v>1650</v>
      </c>
      <c r="F17" s="506" t="str">
        <f t="shared" si="0"/>
        <v>0</v>
      </c>
      <c r="G17" s="373">
        <v>0</v>
      </c>
      <c r="H17" s="374" t="str">
        <f t="shared" si="1"/>
        <v>0</v>
      </c>
      <c r="I17" s="375">
        <f t="shared" si="2"/>
        <v>0</v>
      </c>
    </row>
    <row r="18" spans="3:9" x14ac:dyDescent="0.25">
      <c r="C18" s="262" t="s">
        <v>33</v>
      </c>
      <c r="D18" s="262"/>
      <c r="E18" s="262" t="s">
        <v>1650</v>
      </c>
      <c r="F18" s="506" t="str">
        <f t="shared" si="0"/>
        <v>0</v>
      </c>
      <c r="G18" s="373">
        <v>0</v>
      </c>
      <c r="H18" s="374" t="str">
        <f t="shared" si="1"/>
        <v>0</v>
      </c>
      <c r="I18" s="375">
        <f t="shared" si="2"/>
        <v>0</v>
      </c>
    </row>
    <row r="19" spans="3:9" x14ac:dyDescent="0.25">
      <c r="C19" s="262" t="s">
        <v>33</v>
      </c>
      <c r="D19" s="262"/>
      <c r="E19" s="262" t="s">
        <v>1650</v>
      </c>
      <c r="F19" s="506" t="str">
        <f t="shared" si="0"/>
        <v>0</v>
      </c>
      <c r="G19" s="373">
        <v>0</v>
      </c>
      <c r="H19" s="374" t="str">
        <f t="shared" si="1"/>
        <v>0</v>
      </c>
      <c r="I19" s="375">
        <f t="shared" si="2"/>
        <v>0</v>
      </c>
    </row>
    <row r="20" spans="3:9" x14ac:dyDescent="0.25">
      <c r="C20" s="262" t="s">
        <v>33</v>
      </c>
      <c r="D20" s="262"/>
      <c r="E20" s="262" t="s">
        <v>1650</v>
      </c>
      <c r="F20" s="506" t="str">
        <f t="shared" si="0"/>
        <v>0</v>
      </c>
      <c r="G20" s="373">
        <v>0</v>
      </c>
      <c r="H20" s="374" t="str">
        <f t="shared" si="1"/>
        <v>0</v>
      </c>
      <c r="I20" s="375">
        <f t="shared" si="2"/>
        <v>0</v>
      </c>
    </row>
    <row r="21" spans="3:9" x14ac:dyDescent="0.25">
      <c r="C21" s="262" t="s">
        <v>33</v>
      </c>
      <c r="D21" s="262"/>
      <c r="E21" s="262" t="s">
        <v>1650</v>
      </c>
      <c r="F21" s="506" t="str">
        <f t="shared" si="0"/>
        <v>0</v>
      </c>
      <c r="G21" s="373">
        <v>0</v>
      </c>
      <c r="H21" s="374" t="str">
        <f t="shared" si="1"/>
        <v>0</v>
      </c>
      <c r="I21" s="375">
        <f t="shared" si="2"/>
        <v>0</v>
      </c>
    </row>
    <row r="22" spans="3:9" x14ac:dyDescent="0.25">
      <c r="C22" s="262" t="s">
        <v>33</v>
      </c>
      <c r="D22" s="262"/>
      <c r="E22" s="262" t="s">
        <v>1650</v>
      </c>
      <c r="F22" s="506" t="str">
        <f t="shared" si="0"/>
        <v>0</v>
      </c>
      <c r="G22" s="373">
        <v>0</v>
      </c>
      <c r="H22" s="374" t="str">
        <f t="shared" si="1"/>
        <v>0</v>
      </c>
      <c r="I22" s="375">
        <f t="shared" si="2"/>
        <v>0</v>
      </c>
    </row>
    <row r="23" spans="3:9" x14ac:dyDescent="0.25">
      <c r="C23" s="262" t="s">
        <v>33</v>
      </c>
      <c r="D23" s="262"/>
      <c r="E23" s="262" t="s">
        <v>1650</v>
      </c>
      <c r="F23" s="506" t="str">
        <f t="shared" si="0"/>
        <v>0</v>
      </c>
      <c r="G23" s="373">
        <v>0</v>
      </c>
      <c r="H23" s="374" t="str">
        <f t="shared" si="1"/>
        <v>0</v>
      </c>
      <c r="I23" s="375">
        <f t="shared" si="2"/>
        <v>0</v>
      </c>
    </row>
    <row r="24" spans="3:9" x14ac:dyDescent="0.25">
      <c r="C24" s="262" t="s">
        <v>33</v>
      </c>
      <c r="D24" s="262"/>
      <c r="E24" s="262" t="s">
        <v>1650</v>
      </c>
      <c r="F24" s="506" t="str">
        <f t="shared" si="0"/>
        <v>0</v>
      </c>
      <c r="G24" s="373">
        <v>0</v>
      </c>
      <c r="H24" s="374" t="str">
        <f t="shared" si="1"/>
        <v>0</v>
      </c>
      <c r="I24" s="375">
        <f t="shared" si="2"/>
        <v>0</v>
      </c>
    </row>
    <row r="25" spans="3:9" x14ac:dyDescent="0.25">
      <c r="C25" s="262" t="s">
        <v>33</v>
      </c>
      <c r="D25" s="262"/>
      <c r="E25" s="262" t="s">
        <v>1650</v>
      </c>
      <c r="F25" s="506" t="str">
        <f t="shared" si="0"/>
        <v>0</v>
      </c>
      <c r="G25" s="373">
        <v>0</v>
      </c>
      <c r="H25" s="374" t="str">
        <f t="shared" si="1"/>
        <v>0</v>
      </c>
      <c r="I25" s="375">
        <f t="shared" si="2"/>
        <v>0</v>
      </c>
    </row>
    <row r="26" spans="3:9" x14ac:dyDescent="0.25">
      <c r="C26" s="262" t="s">
        <v>33</v>
      </c>
      <c r="D26" s="262"/>
      <c r="E26" s="262" t="s">
        <v>1650</v>
      </c>
      <c r="F26" s="506" t="str">
        <f t="shared" si="0"/>
        <v>0</v>
      </c>
      <c r="G26" s="373">
        <v>0</v>
      </c>
      <c r="H26" s="374" t="str">
        <f t="shared" si="1"/>
        <v>0</v>
      </c>
      <c r="I26" s="375">
        <f t="shared" si="2"/>
        <v>0</v>
      </c>
    </row>
    <row r="27" spans="3:9" x14ac:dyDescent="0.25">
      <c r="C27" s="262" t="s">
        <v>33</v>
      </c>
      <c r="D27" s="262"/>
      <c r="E27" s="262" t="s">
        <v>1650</v>
      </c>
      <c r="F27" s="506" t="str">
        <f t="shared" si="0"/>
        <v>0</v>
      </c>
      <c r="G27" s="373">
        <v>0</v>
      </c>
      <c r="H27" s="374" t="str">
        <f t="shared" si="1"/>
        <v>0</v>
      </c>
      <c r="I27" s="375">
        <f t="shared" si="2"/>
        <v>0</v>
      </c>
    </row>
    <row r="28" spans="3:9" x14ac:dyDescent="0.25">
      <c r="C28" s="262" t="s">
        <v>33</v>
      </c>
      <c r="D28" s="262"/>
      <c r="E28" s="262" t="s">
        <v>1650</v>
      </c>
      <c r="F28" s="506" t="str">
        <f t="shared" si="0"/>
        <v>0</v>
      </c>
      <c r="G28" s="373">
        <v>0</v>
      </c>
      <c r="H28" s="374" t="str">
        <f t="shared" si="1"/>
        <v>0</v>
      </c>
      <c r="I28" s="375">
        <f t="shared" si="2"/>
        <v>0</v>
      </c>
    </row>
    <row r="29" spans="3:9" x14ac:dyDescent="0.25">
      <c r="C29" s="262" t="s">
        <v>33</v>
      </c>
      <c r="D29" s="262"/>
      <c r="E29" s="262" t="s">
        <v>1650</v>
      </c>
      <c r="F29" s="506" t="str">
        <f t="shared" si="0"/>
        <v>0</v>
      </c>
      <c r="G29" s="373">
        <v>0</v>
      </c>
      <c r="H29" s="374" t="str">
        <f t="shared" si="1"/>
        <v>0</v>
      </c>
      <c r="I29" s="375">
        <f t="shared" si="2"/>
        <v>0</v>
      </c>
    </row>
    <row r="30" spans="3:9" x14ac:dyDescent="0.25">
      <c r="C30" s="262" t="s">
        <v>33</v>
      </c>
      <c r="D30" s="262"/>
      <c r="E30" s="262" t="s">
        <v>1650</v>
      </c>
      <c r="F30" s="506" t="str">
        <f t="shared" ref="F30:F79" si="3">VLOOKUP(E30,$E$121:$H$181,2,FALSE)</f>
        <v>0</v>
      </c>
      <c r="G30" s="373">
        <v>0</v>
      </c>
      <c r="H30" s="376" t="str">
        <f t="shared" ref="H30:H79" si="4">VLOOKUP(E30,$E$121:$H$181,4,FALSE)</f>
        <v>0</v>
      </c>
      <c r="I30" s="375">
        <f t="shared" ref="I30:I79" si="5">H30*G30</f>
        <v>0</v>
      </c>
    </row>
    <row r="31" spans="3:9" x14ac:dyDescent="0.25">
      <c r="C31" s="262" t="s">
        <v>33</v>
      </c>
      <c r="D31" s="262"/>
      <c r="E31" s="262" t="s">
        <v>1650</v>
      </c>
      <c r="F31" s="506" t="str">
        <f t="shared" si="3"/>
        <v>0</v>
      </c>
      <c r="G31" s="373">
        <v>0</v>
      </c>
      <c r="H31" s="376" t="str">
        <f t="shared" si="4"/>
        <v>0</v>
      </c>
      <c r="I31" s="375">
        <f t="shared" si="5"/>
        <v>0</v>
      </c>
    </row>
    <row r="32" spans="3:9" x14ac:dyDescent="0.25">
      <c r="C32" s="262" t="s">
        <v>33</v>
      </c>
      <c r="D32" s="262"/>
      <c r="E32" s="262" t="s">
        <v>1650</v>
      </c>
      <c r="F32" s="506" t="str">
        <f t="shared" si="3"/>
        <v>0</v>
      </c>
      <c r="G32" s="373">
        <v>0</v>
      </c>
      <c r="H32" s="376" t="str">
        <f t="shared" si="4"/>
        <v>0</v>
      </c>
      <c r="I32" s="375">
        <f t="shared" si="5"/>
        <v>0</v>
      </c>
    </row>
    <row r="33" spans="3:9" x14ac:dyDescent="0.25">
      <c r="C33" s="262" t="s">
        <v>33</v>
      </c>
      <c r="D33" s="262"/>
      <c r="E33" s="262" t="s">
        <v>1650</v>
      </c>
      <c r="F33" s="506" t="str">
        <f t="shared" si="3"/>
        <v>0</v>
      </c>
      <c r="G33" s="373">
        <v>0</v>
      </c>
      <c r="H33" s="376" t="str">
        <f t="shared" si="4"/>
        <v>0</v>
      </c>
      <c r="I33" s="375">
        <f t="shared" si="5"/>
        <v>0</v>
      </c>
    </row>
    <row r="34" spans="3:9" x14ac:dyDescent="0.25">
      <c r="C34" s="262" t="s">
        <v>33</v>
      </c>
      <c r="D34" s="262"/>
      <c r="E34" s="262" t="s">
        <v>1650</v>
      </c>
      <c r="F34" s="506" t="str">
        <f t="shared" si="3"/>
        <v>0</v>
      </c>
      <c r="G34" s="373">
        <v>0</v>
      </c>
      <c r="H34" s="376" t="str">
        <f t="shared" si="4"/>
        <v>0</v>
      </c>
      <c r="I34" s="375">
        <f t="shared" si="5"/>
        <v>0</v>
      </c>
    </row>
    <row r="35" spans="3:9" x14ac:dyDescent="0.25">
      <c r="C35" s="262" t="s">
        <v>33</v>
      </c>
      <c r="D35" s="262"/>
      <c r="E35" s="262" t="s">
        <v>1650</v>
      </c>
      <c r="F35" s="506" t="str">
        <f t="shared" si="3"/>
        <v>0</v>
      </c>
      <c r="G35" s="373">
        <v>0</v>
      </c>
      <c r="H35" s="376" t="str">
        <f t="shared" si="4"/>
        <v>0</v>
      </c>
      <c r="I35" s="375">
        <f t="shared" si="5"/>
        <v>0</v>
      </c>
    </row>
    <row r="36" spans="3:9" x14ac:dyDescent="0.25">
      <c r="C36" s="262" t="s">
        <v>33</v>
      </c>
      <c r="D36" s="262"/>
      <c r="E36" s="262" t="s">
        <v>1650</v>
      </c>
      <c r="F36" s="506" t="str">
        <f t="shared" si="3"/>
        <v>0</v>
      </c>
      <c r="G36" s="373">
        <v>0</v>
      </c>
      <c r="H36" s="376" t="str">
        <f t="shared" si="4"/>
        <v>0</v>
      </c>
      <c r="I36" s="375">
        <f t="shared" si="5"/>
        <v>0</v>
      </c>
    </row>
    <row r="37" spans="3:9" x14ac:dyDescent="0.25">
      <c r="C37" s="262" t="s">
        <v>33</v>
      </c>
      <c r="D37" s="262"/>
      <c r="E37" s="262" t="s">
        <v>1650</v>
      </c>
      <c r="F37" s="506" t="str">
        <f t="shared" si="3"/>
        <v>0</v>
      </c>
      <c r="G37" s="373">
        <v>0</v>
      </c>
      <c r="H37" s="376" t="str">
        <f t="shared" si="4"/>
        <v>0</v>
      </c>
      <c r="I37" s="375">
        <f t="shared" si="5"/>
        <v>0</v>
      </c>
    </row>
    <row r="38" spans="3:9" x14ac:dyDescent="0.25">
      <c r="C38" s="262" t="s">
        <v>33</v>
      </c>
      <c r="D38" s="262"/>
      <c r="E38" s="262" t="s">
        <v>1650</v>
      </c>
      <c r="F38" s="506" t="str">
        <f t="shared" si="3"/>
        <v>0</v>
      </c>
      <c r="G38" s="373">
        <v>0</v>
      </c>
      <c r="H38" s="376" t="str">
        <f t="shared" si="4"/>
        <v>0</v>
      </c>
      <c r="I38" s="375">
        <f t="shared" si="5"/>
        <v>0</v>
      </c>
    </row>
    <row r="39" spans="3:9" x14ac:dyDescent="0.25">
      <c r="C39" s="262" t="s">
        <v>33</v>
      </c>
      <c r="D39" s="262"/>
      <c r="E39" s="262" t="s">
        <v>1650</v>
      </c>
      <c r="F39" s="506" t="str">
        <f t="shared" si="3"/>
        <v>0</v>
      </c>
      <c r="G39" s="373">
        <v>0</v>
      </c>
      <c r="H39" s="376" t="str">
        <f t="shared" si="4"/>
        <v>0</v>
      </c>
      <c r="I39" s="375">
        <f t="shared" si="5"/>
        <v>0</v>
      </c>
    </row>
    <row r="40" spans="3:9" x14ac:dyDescent="0.25">
      <c r="C40" s="262" t="s">
        <v>33</v>
      </c>
      <c r="D40" s="262"/>
      <c r="E40" s="262" t="s">
        <v>1650</v>
      </c>
      <c r="F40" s="506" t="str">
        <f t="shared" si="3"/>
        <v>0</v>
      </c>
      <c r="G40" s="373">
        <v>0</v>
      </c>
      <c r="H40" s="376" t="str">
        <f t="shared" si="4"/>
        <v>0</v>
      </c>
      <c r="I40" s="375">
        <f t="shared" si="5"/>
        <v>0</v>
      </c>
    </row>
    <row r="41" spans="3:9" x14ac:dyDescent="0.25">
      <c r="C41" s="262" t="s">
        <v>33</v>
      </c>
      <c r="D41" s="262"/>
      <c r="E41" s="262" t="s">
        <v>1650</v>
      </c>
      <c r="F41" s="506" t="str">
        <f t="shared" si="3"/>
        <v>0</v>
      </c>
      <c r="G41" s="373">
        <v>0</v>
      </c>
      <c r="H41" s="376" t="str">
        <f t="shared" si="4"/>
        <v>0</v>
      </c>
      <c r="I41" s="375">
        <f t="shared" si="5"/>
        <v>0</v>
      </c>
    </row>
    <row r="42" spans="3:9" x14ac:dyDescent="0.25">
      <c r="C42" s="262" t="s">
        <v>33</v>
      </c>
      <c r="D42" s="262"/>
      <c r="E42" s="262" t="s">
        <v>1650</v>
      </c>
      <c r="F42" s="506" t="str">
        <f t="shared" si="3"/>
        <v>0</v>
      </c>
      <c r="G42" s="373">
        <v>0</v>
      </c>
      <c r="H42" s="376" t="str">
        <f t="shared" si="4"/>
        <v>0</v>
      </c>
      <c r="I42" s="375">
        <f t="shared" si="5"/>
        <v>0</v>
      </c>
    </row>
    <row r="43" spans="3:9" x14ac:dyDescent="0.25">
      <c r="C43" s="262" t="s">
        <v>33</v>
      </c>
      <c r="D43" s="262"/>
      <c r="E43" s="262" t="s">
        <v>1650</v>
      </c>
      <c r="F43" s="506" t="str">
        <f t="shared" si="3"/>
        <v>0</v>
      </c>
      <c r="G43" s="373">
        <v>0</v>
      </c>
      <c r="H43" s="376" t="str">
        <f t="shared" si="4"/>
        <v>0</v>
      </c>
      <c r="I43" s="375">
        <f t="shared" si="5"/>
        <v>0</v>
      </c>
    </row>
    <row r="44" spans="3:9" x14ac:dyDescent="0.25">
      <c r="C44" s="262" t="s">
        <v>33</v>
      </c>
      <c r="D44" s="262"/>
      <c r="E44" s="262" t="s">
        <v>1650</v>
      </c>
      <c r="F44" s="506" t="str">
        <f t="shared" si="3"/>
        <v>0</v>
      </c>
      <c r="G44" s="373">
        <v>0</v>
      </c>
      <c r="H44" s="376" t="str">
        <f t="shared" si="4"/>
        <v>0</v>
      </c>
      <c r="I44" s="375">
        <f t="shared" si="5"/>
        <v>0</v>
      </c>
    </row>
    <row r="45" spans="3:9" x14ac:dyDescent="0.25">
      <c r="C45" s="262" t="s">
        <v>33</v>
      </c>
      <c r="D45" s="262"/>
      <c r="E45" s="262" t="s">
        <v>1650</v>
      </c>
      <c r="F45" s="506" t="str">
        <f t="shared" si="3"/>
        <v>0</v>
      </c>
      <c r="G45" s="373">
        <v>0</v>
      </c>
      <c r="H45" s="376" t="str">
        <f t="shared" si="4"/>
        <v>0</v>
      </c>
      <c r="I45" s="375">
        <f t="shared" si="5"/>
        <v>0</v>
      </c>
    </row>
    <row r="46" spans="3:9" x14ac:dyDescent="0.25">
      <c r="C46" s="262" t="s">
        <v>33</v>
      </c>
      <c r="D46" s="262"/>
      <c r="E46" s="262" t="s">
        <v>1650</v>
      </c>
      <c r="F46" s="506" t="str">
        <f t="shared" si="3"/>
        <v>0</v>
      </c>
      <c r="G46" s="373">
        <v>0</v>
      </c>
      <c r="H46" s="376" t="str">
        <f t="shared" si="4"/>
        <v>0</v>
      </c>
      <c r="I46" s="375">
        <f t="shared" si="5"/>
        <v>0</v>
      </c>
    </row>
    <row r="47" spans="3:9" x14ac:dyDescent="0.25">
      <c r="C47" s="262" t="s">
        <v>33</v>
      </c>
      <c r="D47" s="262"/>
      <c r="E47" s="262" t="s">
        <v>1650</v>
      </c>
      <c r="F47" s="506" t="str">
        <f t="shared" si="3"/>
        <v>0</v>
      </c>
      <c r="G47" s="373">
        <v>0</v>
      </c>
      <c r="H47" s="376" t="str">
        <f t="shared" si="4"/>
        <v>0</v>
      </c>
      <c r="I47" s="375">
        <f t="shared" si="5"/>
        <v>0</v>
      </c>
    </row>
    <row r="48" spans="3:9" x14ac:dyDescent="0.25">
      <c r="C48" s="262" t="s">
        <v>33</v>
      </c>
      <c r="D48" s="262"/>
      <c r="E48" s="262" t="s">
        <v>1650</v>
      </c>
      <c r="F48" s="506" t="str">
        <f t="shared" si="3"/>
        <v>0</v>
      </c>
      <c r="G48" s="373">
        <v>0</v>
      </c>
      <c r="H48" s="376" t="str">
        <f t="shared" si="4"/>
        <v>0</v>
      </c>
      <c r="I48" s="375">
        <f t="shared" si="5"/>
        <v>0</v>
      </c>
    </row>
    <row r="49" spans="3:9" x14ac:dyDescent="0.25">
      <c r="C49" s="262" t="s">
        <v>33</v>
      </c>
      <c r="D49" s="262"/>
      <c r="E49" s="262" t="s">
        <v>1650</v>
      </c>
      <c r="F49" s="506" t="str">
        <f t="shared" si="3"/>
        <v>0</v>
      </c>
      <c r="G49" s="373">
        <v>0</v>
      </c>
      <c r="H49" s="376" t="str">
        <f t="shared" si="4"/>
        <v>0</v>
      </c>
      <c r="I49" s="375">
        <f t="shared" si="5"/>
        <v>0</v>
      </c>
    </row>
    <row r="50" spans="3:9" x14ac:dyDescent="0.25">
      <c r="C50" s="262" t="s">
        <v>33</v>
      </c>
      <c r="D50" s="262"/>
      <c r="E50" s="262" t="s">
        <v>1650</v>
      </c>
      <c r="F50" s="506" t="str">
        <f t="shared" si="3"/>
        <v>0</v>
      </c>
      <c r="G50" s="373">
        <v>0</v>
      </c>
      <c r="H50" s="376" t="str">
        <f t="shared" si="4"/>
        <v>0</v>
      </c>
      <c r="I50" s="375">
        <f t="shared" si="5"/>
        <v>0</v>
      </c>
    </row>
    <row r="51" spans="3:9" x14ac:dyDescent="0.25">
      <c r="C51" s="262" t="s">
        <v>33</v>
      </c>
      <c r="D51" s="262"/>
      <c r="E51" s="262" t="s">
        <v>1650</v>
      </c>
      <c r="F51" s="506" t="str">
        <f t="shared" si="3"/>
        <v>0</v>
      </c>
      <c r="G51" s="373">
        <v>0</v>
      </c>
      <c r="H51" s="376" t="str">
        <f t="shared" si="4"/>
        <v>0</v>
      </c>
      <c r="I51" s="375">
        <f t="shared" si="5"/>
        <v>0</v>
      </c>
    </row>
    <row r="52" spans="3:9" x14ac:dyDescent="0.25">
      <c r="C52" s="262" t="s">
        <v>33</v>
      </c>
      <c r="D52" s="262"/>
      <c r="E52" s="262" t="s">
        <v>1650</v>
      </c>
      <c r="F52" s="506" t="str">
        <f t="shared" si="3"/>
        <v>0</v>
      </c>
      <c r="G52" s="373">
        <v>0</v>
      </c>
      <c r="H52" s="376" t="str">
        <f t="shared" si="4"/>
        <v>0</v>
      </c>
      <c r="I52" s="375">
        <f t="shared" si="5"/>
        <v>0</v>
      </c>
    </row>
    <row r="53" spans="3:9" x14ac:dyDescent="0.25">
      <c r="C53" s="262" t="s">
        <v>33</v>
      </c>
      <c r="D53" s="262"/>
      <c r="E53" s="262" t="s">
        <v>1650</v>
      </c>
      <c r="F53" s="506" t="str">
        <f t="shared" si="3"/>
        <v>0</v>
      </c>
      <c r="G53" s="373">
        <v>0</v>
      </c>
      <c r="H53" s="376" t="str">
        <f t="shared" si="4"/>
        <v>0</v>
      </c>
      <c r="I53" s="375">
        <f t="shared" si="5"/>
        <v>0</v>
      </c>
    </row>
    <row r="54" spans="3:9" x14ac:dyDescent="0.25">
      <c r="C54" s="262" t="s">
        <v>33</v>
      </c>
      <c r="D54" s="262"/>
      <c r="E54" s="262" t="s">
        <v>1650</v>
      </c>
      <c r="F54" s="506" t="str">
        <f t="shared" si="3"/>
        <v>0</v>
      </c>
      <c r="G54" s="373">
        <v>0</v>
      </c>
      <c r="H54" s="376" t="str">
        <f t="shared" si="4"/>
        <v>0</v>
      </c>
      <c r="I54" s="375">
        <f t="shared" si="5"/>
        <v>0</v>
      </c>
    </row>
    <row r="55" spans="3:9" x14ac:dyDescent="0.25">
      <c r="C55" s="262" t="s">
        <v>33</v>
      </c>
      <c r="D55" s="262"/>
      <c r="E55" s="262" t="s">
        <v>1650</v>
      </c>
      <c r="F55" s="506" t="str">
        <f t="shared" si="3"/>
        <v>0</v>
      </c>
      <c r="G55" s="373">
        <v>0</v>
      </c>
      <c r="H55" s="376" t="str">
        <f t="shared" si="4"/>
        <v>0</v>
      </c>
      <c r="I55" s="375">
        <f t="shared" si="5"/>
        <v>0</v>
      </c>
    </row>
    <row r="56" spans="3:9" x14ac:dyDescent="0.25">
      <c r="C56" s="262" t="s">
        <v>33</v>
      </c>
      <c r="D56" s="262"/>
      <c r="E56" s="262" t="s">
        <v>1650</v>
      </c>
      <c r="F56" s="506" t="str">
        <f t="shared" si="3"/>
        <v>0</v>
      </c>
      <c r="G56" s="373">
        <v>0</v>
      </c>
      <c r="H56" s="376" t="str">
        <f t="shared" si="4"/>
        <v>0</v>
      </c>
      <c r="I56" s="375">
        <f t="shared" si="5"/>
        <v>0</v>
      </c>
    </row>
    <row r="57" spans="3:9" x14ac:dyDescent="0.25">
      <c r="C57" s="262" t="s">
        <v>33</v>
      </c>
      <c r="D57" s="262"/>
      <c r="E57" s="262" t="s">
        <v>1650</v>
      </c>
      <c r="F57" s="506" t="str">
        <f t="shared" si="3"/>
        <v>0</v>
      </c>
      <c r="G57" s="373">
        <v>0</v>
      </c>
      <c r="H57" s="376" t="str">
        <f t="shared" si="4"/>
        <v>0</v>
      </c>
      <c r="I57" s="375">
        <f t="shared" si="5"/>
        <v>0</v>
      </c>
    </row>
    <row r="58" spans="3:9" x14ac:dyDescent="0.25">
      <c r="C58" s="262" t="s">
        <v>33</v>
      </c>
      <c r="D58" s="262"/>
      <c r="E58" s="262" t="s">
        <v>1650</v>
      </c>
      <c r="F58" s="506" t="str">
        <f t="shared" si="3"/>
        <v>0</v>
      </c>
      <c r="G58" s="373">
        <v>0</v>
      </c>
      <c r="H58" s="376" t="str">
        <f t="shared" si="4"/>
        <v>0</v>
      </c>
      <c r="I58" s="375">
        <f t="shared" si="5"/>
        <v>0</v>
      </c>
    </row>
    <row r="59" spans="3:9" x14ac:dyDescent="0.25">
      <c r="C59" s="262" t="s">
        <v>33</v>
      </c>
      <c r="D59" s="262"/>
      <c r="E59" s="262" t="s">
        <v>1650</v>
      </c>
      <c r="F59" s="506" t="str">
        <f t="shared" si="3"/>
        <v>0</v>
      </c>
      <c r="G59" s="373">
        <v>0</v>
      </c>
      <c r="H59" s="376" t="str">
        <f t="shared" si="4"/>
        <v>0</v>
      </c>
      <c r="I59" s="375">
        <f t="shared" si="5"/>
        <v>0</v>
      </c>
    </row>
    <row r="60" spans="3:9" x14ac:dyDescent="0.25">
      <c r="C60" s="262" t="s">
        <v>33</v>
      </c>
      <c r="D60" s="262"/>
      <c r="E60" s="262" t="s">
        <v>1650</v>
      </c>
      <c r="F60" s="506" t="str">
        <f t="shared" si="3"/>
        <v>0</v>
      </c>
      <c r="G60" s="373">
        <v>0</v>
      </c>
      <c r="H60" s="376" t="str">
        <f t="shared" si="4"/>
        <v>0</v>
      </c>
      <c r="I60" s="375">
        <f t="shared" si="5"/>
        <v>0</v>
      </c>
    </row>
    <row r="61" spans="3:9" x14ac:dyDescent="0.25">
      <c r="C61" s="262" t="s">
        <v>33</v>
      </c>
      <c r="D61" s="262"/>
      <c r="E61" s="262" t="s">
        <v>1650</v>
      </c>
      <c r="F61" s="506" t="str">
        <f t="shared" si="3"/>
        <v>0</v>
      </c>
      <c r="G61" s="373">
        <v>0</v>
      </c>
      <c r="H61" s="376" t="str">
        <f t="shared" si="4"/>
        <v>0</v>
      </c>
      <c r="I61" s="375">
        <f t="shared" si="5"/>
        <v>0</v>
      </c>
    </row>
    <row r="62" spans="3:9" x14ac:dyDescent="0.25">
      <c r="C62" s="262" t="s">
        <v>33</v>
      </c>
      <c r="D62" s="262"/>
      <c r="E62" s="262" t="s">
        <v>1650</v>
      </c>
      <c r="F62" s="506" t="str">
        <f t="shared" si="3"/>
        <v>0</v>
      </c>
      <c r="G62" s="373">
        <v>0</v>
      </c>
      <c r="H62" s="376" t="str">
        <f t="shared" si="4"/>
        <v>0</v>
      </c>
      <c r="I62" s="375">
        <f t="shared" si="5"/>
        <v>0</v>
      </c>
    </row>
    <row r="63" spans="3:9" x14ac:dyDescent="0.25">
      <c r="C63" s="262" t="s">
        <v>33</v>
      </c>
      <c r="D63" s="262"/>
      <c r="E63" s="262" t="s">
        <v>1650</v>
      </c>
      <c r="F63" s="506" t="str">
        <f t="shared" si="3"/>
        <v>0</v>
      </c>
      <c r="G63" s="373">
        <v>0</v>
      </c>
      <c r="H63" s="376" t="str">
        <f t="shared" si="4"/>
        <v>0</v>
      </c>
      <c r="I63" s="375">
        <f t="shared" si="5"/>
        <v>0</v>
      </c>
    </row>
    <row r="64" spans="3:9" x14ac:dyDescent="0.25">
      <c r="C64" s="262" t="s">
        <v>33</v>
      </c>
      <c r="D64" s="262"/>
      <c r="E64" s="262" t="s">
        <v>1650</v>
      </c>
      <c r="F64" s="506" t="str">
        <f t="shared" si="3"/>
        <v>0</v>
      </c>
      <c r="G64" s="373">
        <v>0</v>
      </c>
      <c r="H64" s="376" t="str">
        <f t="shared" si="4"/>
        <v>0</v>
      </c>
      <c r="I64" s="375">
        <f t="shared" si="5"/>
        <v>0</v>
      </c>
    </row>
    <row r="65" spans="3:9" x14ac:dyDescent="0.25">
      <c r="C65" s="262" t="s">
        <v>33</v>
      </c>
      <c r="D65" s="262"/>
      <c r="E65" s="262" t="s">
        <v>1650</v>
      </c>
      <c r="F65" s="506" t="str">
        <f t="shared" si="3"/>
        <v>0</v>
      </c>
      <c r="G65" s="373">
        <v>0</v>
      </c>
      <c r="H65" s="376" t="str">
        <f t="shared" si="4"/>
        <v>0</v>
      </c>
      <c r="I65" s="375">
        <f t="shared" si="5"/>
        <v>0</v>
      </c>
    </row>
    <row r="66" spans="3:9" x14ac:dyDescent="0.25">
      <c r="C66" s="262" t="s">
        <v>33</v>
      </c>
      <c r="D66" s="262"/>
      <c r="E66" s="262" t="s">
        <v>1650</v>
      </c>
      <c r="F66" s="506" t="str">
        <f t="shared" si="3"/>
        <v>0</v>
      </c>
      <c r="G66" s="373">
        <v>0</v>
      </c>
      <c r="H66" s="376" t="str">
        <f t="shared" si="4"/>
        <v>0</v>
      </c>
      <c r="I66" s="375">
        <f t="shared" si="5"/>
        <v>0</v>
      </c>
    </row>
    <row r="67" spans="3:9" x14ac:dyDescent="0.25">
      <c r="C67" s="262" t="s">
        <v>33</v>
      </c>
      <c r="D67" s="262"/>
      <c r="E67" s="262" t="s">
        <v>1650</v>
      </c>
      <c r="F67" s="506" t="str">
        <f t="shared" si="3"/>
        <v>0</v>
      </c>
      <c r="G67" s="373">
        <v>0</v>
      </c>
      <c r="H67" s="376" t="str">
        <f t="shared" si="4"/>
        <v>0</v>
      </c>
      <c r="I67" s="375">
        <f t="shared" si="5"/>
        <v>0</v>
      </c>
    </row>
    <row r="68" spans="3:9" x14ac:dyDescent="0.25">
      <c r="C68" s="262" t="s">
        <v>33</v>
      </c>
      <c r="D68" s="262"/>
      <c r="E68" s="262" t="s">
        <v>1650</v>
      </c>
      <c r="F68" s="506" t="str">
        <f t="shared" si="3"/>
        <v>0</v>
      </c>
      <c r="G68" s="373">
        <v>0</v>
      </c>
      <c r="H68" s="376" t="str">
        <f t="shared" si="4"/>
        <v>0</v>
      </c>
      <c r="I68" s="375">
        <f t="shared" si="5"/>
        <v>0</v>
      </c>
    </row>
    <row r="69" spans="3:9" x14ac:dyDescent="0.25">
      <c r="C69" s="262" t="s">
        <v>33</v>
      </c>
      <c r="D69" s="262"/>
      <c r="E69" s="262" t="s">
        <v>1650</v>
      </c>
      <c r="F69" s="506" t="str">
        <f t="shared" si="3"/>
        <v>0</v>
      </c>
      <c r="G69" s="373">
        <v>0</v>
      </c>
      <c r="H69" s="376" t="str">
        <f t="shared" si="4"/>
        <v>0</v>
      </c>
      <c r="I69" s="375">
        <f t="shared" si="5"/>
        <v>0</v>
      </c>
    </row>
    <row r="70" spans="3:9" x14ac:dyDescent="0.25">
      <c r="C70" s="262" t="s">
        <v>33</v>
      </c>
      <c r="D70" s="262"/>
      <c r="E70" s="262" t="s">
        <v>1650</v>
      </c>
      <c r="F70" s="506" t="str">
        <f t="shared" si="3"/>
        <v>0</v>
      </c>
      <c r="G70" s="373">
        <v>0</v>
      </c>
      <c r="H70" s="376" t="str">
        <f t="shared" si="4"/>
        <v>0</v>
      </c>
      <c r="I70" s="375">
        <f t="shared" si="5"/>
        <v>0</v>
      </c>
    </row>
    <row r="71" spans="3:9" x14ac:dyDescent="0.25">
      <c r="C71" s="262" t="s">
        <v>33</v>
      </c>
      <c r="D71" s="262"/>
      <c r="E71" s="262" t="s">
        <v>1650</v>
      </c>
      <c r="F71" s="506" t="str">
        <f t="shared" si="3"/>
        <v>0</v>
      </c>
      <c r="G71" s="373">
        <v>0</v>
      </c>
      <c r="H71" s="376" t="str">
        <f t="shared" si="4"/>
        <v>0</v>
      </c>
      <c r="I71" s="375">
        <f t="shared" si="5"/>
        <v>0</v>
      </c>
    </row>
    <row r="72" spans="3:9" x14ac:dyDescent="0.25">
      <c r="C72" s="262" t="s">
        <v>33</v>
      </c>
      <c r="D72" s="262"/>
      <c r="E72" s="262" t="s">
        <v>1650</v>
      </c>
      <c r="F72" s="506" t="str">
        <f t="shared" si="3"/>
        <v>0</v>
      </c>
      <c r="G72" s="373">
        <v>0</v>
      </c>
      <c r="H72" s="376" t="str">
        <f t="shared" si="4"/>
        <v>0</v>
      </c>
      <c r="I72" s="375">
        <f t="shared" si="5"/>
        <v>0</v>
      </c>
    </row>
    <row r="73" spans="3:9" x14ac:dyDescent="0.25">
      <c r="C73" s="262" t="s">
        <v>33</v>
      </c>
      <c r="D73" s="262"/>
      <c r="E73" s="262" t="s">
        <v>1650</v>
      </c>
      <c r="F73" s="506" t="str">
        <f t="shared" si="3"/>
        <v>0</v>
      </c>
      <c r="G73" s="373">
        <v>0</v>
      </c>
      <c r="H73" s="376" t="str">
        <f t="shared" si="4"/>
        <v>0</v>
      </c>
      <c r="I73" s="375">
        <f t="shared" si="5"/>
        <v>0</v>
      </c>
    </row>
    <row r="74" spans="3:9" x14ac:dyDescent="0.25">
      <c r="C74" s="262" t="s">
        <v>33</v>
      </c>
      <c r="D74" s="262"/>
      <c r="E74" s="262" t="s">
        <v>1650</v>
      </c>
      <c r="F74" s="506" t="str">
        <f t="shared" si="3"/>
        <v>0</v>
      </c>
      <c r="G74" s="373">
        <v>0</v>
      </c>
      <c r="H74" s="376" t="str">
        <f t="shared" si="4"/>
        <v>0</v>
      </c>
      <c r="I74" s="375">
        <f t="shared" si="5"/>
        <v>0</v>
      </c>
    </row>
    <row r="75" spans="3:9" x14ac:dyDescent="0.25">
      <c r="C75" s="262" t="s">
        <v>33</v>
      </c>
      <c r="D75" s="262"/>
      <c r="E75" s="262" t="s">
        <v>1650</v>
      </c>
      <c r="F75" s="506" t="str">
        <f t="shared" si="3"/>
        <v>0</v>
      </c>
      <c r="G75" s="373">
        <v>0</v>
      </c>
      <c r="H75" s="376" t="str">
        <f t="shared" si="4"/>
        <v>0</v>
      </c>
      <c r="I75" s="375">
        <f t="shared" si="5"/>
        <v>0</v>
      </c>
    </row>
    <row r="76" spans="3:9" x14ac:dyDescent="0.25">
      <c r="C76" s="262" t="s">
        <v>33</v>
      </c>
      <c r="D76" s="262"/>
      <c r="E76" s="262" t="s">
        <v>1650</v>
      </c>
      <c r="F76" s="506" t="str">
        <f t="shared" si="3"/>
        <v>0</v>
      </c>
      <c r="G76" s="373">
        <v>0</v>
      </c>
      <c r="H76" s="376" t="str">
        <f t="shared" si="4"/>
        <v>0</v>
      </c>
      <c r="I76" s="375">
        <f t="shared" si="5"/>
        <v>0</v>
      </c>
    </row>
    <row r="77" spans="3:9" x14ac:dyDescent="0.25">
      <c r="C77" s="262" t="s">
        <v>33</v>
      </c>
      <c r="D77" s="262"/>
      <c r="E77" s="262" t="s">
        <v>1650</v>
      </c>
      <c r="F77" s="506" t="str">
        <f t="shared" si="3"/>
        <v>0</v>
      </c>
      <c r="G77" s="373">
        <v>0</v>
      </c>
      <c r="H77" s="376" t="str">
        <f t="shared" si="4"/>
        <v>0</v>
      </c>
      <c r="I77" s="375">
        <f t="shared" si="5"/>
        <v>0</v>
      </c>
    </row>
    <row r="78" spans="3:9" x14ac:dyDescent="0.25">
      <c r="C78" s="262" t="s">
        <v>33</v>
      </c>
      <c r="D78" s="262"/>
      <c r="E78" s="262" t="s">
        <v>1650</v>
      </c>
      <c r="F78" s="506" t="str">
        <f t="shared" si="3"/>
        <v>0</v>
      </c>
      <c r="G78" s="373">
        <v>0</v>
      </c>
      <c r="H78" s="376" t="str">
        <f t="shared" si="4"/>
        <v>0</v>
      </c>
      <c r="I78" s="375">
        <f t="shared" si="5"/>
        <v>0</v>
      </c>
    </row>
    <row r="79" spans="3:9" x14ac:dyDescent="0.25">
      <c r="C79" s="262" t="s">
        <v>33</v>
      </c>
      <c r="D79" s="262"/>
      <c r="E79" s="262" t="s">
        <v>1650</v>
      </c>
      <c r="F79" s="506" t="str">
        <f t="shared" si="3"/>
        <v>0</v>
      </c>
      <c r="G79" s="373">
        <v>0</v>
      </c>
      <c r="H79" s="376" t="str">
        <f t="shared" si="4"/>
        <v>0</v>
      </c>
      <c r="I79" s="375">
        <f t="shared" si="5"/>
        <v>0</v>
      </c>
    </row>
    <row r="80" spans="3:9" x14ac:dyDescent="0.25">
      <c r="C80" s="262" t="s">
        <v>33</v>
      </c>
      <c r="D80" s="262"/>
      <c r="E80" s="262" t="s">
        <v>1650</v>
      </c>
      <c r="F80" s="506" t="str">
        <f t="shared" ref="F80:F107" si="6">VLOOKUP(E80,$E$121:$H$181,2,FALSE)</f>
        <v>0</v>
      </c>
      <c r="G80" s="373">
        <v>0</v>
      </c>
      <c r="H80" s="376" t="str">
        <f t="shared" ref="H80:H107" si="7">VLOOKUP(E80,$E$121:$H$181,4,FALSE)</f>
        <v>0</v>
      </c>
      <c r="I80" s="375">
        <f t="shared" ref="I80:I107" si="8">H80*G80</f>
        <v>0</v>
      </c>
    </row>
    <row r="81" spans="3:9" x14ac:dyDescent="0.25">
      <c r="C81" s="262" t="s">
        <v>33</v>
      </c>
      <c r="D81" s="262"/>
      <c r="E81" s="262" t="s">
        <v>1650</v>
      </c>
      <c r="F81" s="506" t="str">
        <f t="shared" si="6"/>
        <v>0</v>
      </c>
      <c r="G81" s="373">
        <v>0</v>
      </c>
      <c r="H81" s="376" t="str">
        <f t="shared" si="7"/>
        <v>0</v>
      </c>
      <c r="I81" s="375">
        <f t="shared" si="8"/>
        <v>0</v>
      </c>
    </row>
    <row r="82" spans="3:9" x14ac:dyDescent="0.25">
      <c r="C82" s="262" t="s">
        <v>33</v>
      </c>
      <c r="D82" s="262"/>
      <c r="E82" s="262" t="s">
        <v>1650</v>
      </c>
      <c r="F82" s="506" t="str">
        <f t="shared" si="6"/>
        <v>0</v>
      </c>
      <c r="G82" s="373">
        <v>0</v>
      </c>
      <c r="H82" s="376" t="str">
        <f t="shared" si="7"/>
        <v>0</v>
      </c>
      <c r="I82" s="375">
        <f t="shared" si="8"/>
        <v>0</v>
      </c>
    </row>
    <row r="83" spans="3:9" x14ac:dyDescent="0.25">
      <c r="C83" s="262" t="s">
        <v>33</v>
      </c>
      <c r="D83" s="262"/>
      <c r="E83" s="262" t="s">
        <v>1650</v>
      </c>
      <c r="F83" s="506" t="str">
        <f t="shared" si="6"/>
        <v>0</v>
      </c>
      <c r="G83" s="373">
        <v>0</v>
      </c>
      <c r="H83" s="376" t="str">
        <f t="shared" si="7"/>
        <v>0</v>
      </c>
      <c r="I83" s="375">
        <f t="shared" si="8"/>
        <v>0</v>
      </c>
    </row>
    <row r="84" spans="3:9" x14ac:dyDescent="0.25">
      <c r="C84" s="262" t="s">
        <v>33</v>
      </c>
      <c r="D84" s="262"/>
      <c r="E84" s="262" t="s">
        <v>1650</v>
      </c>
      <c r="F84" s="506" t="str">
        <f t="shared" si="6"/>
        <v>0</v>
      </c>
      <c r="G84" s="373">
        <v>0</v>
      </c>
      <c r="H84" s="376" t="str">
        <f t="shared" si="7"/>
        <v>0</v>
      </c>
      <c r="I84" s="375">
        <f t="shared" si="8"/>
        <v>0</v>
      </c>
    </row>
    <row r="85" spans="3:9" x14ac:dyDescent="0.25">
      <c r="C85" s="262" t="s">
        <v>33</v>
      </c>
      <c r="D85" s="262"/>
      <c r="E85" s="262" t="s">
        <v>1650</v>
      </c>
      <c r="F85" s="506" t="str">
        <f t="shared" si="6"/>
        <v>0</v>
      </c>
      <c r="G85" s="373">
        <v>0</v>
      </c>
      <c r="H85" s="376" t="str">
        <f t="shared" si="7"/>
        <v>0</v>
      </c>
      <c r="I85" s="375">
        <f t="shared" si="8"/>
        <v>0</v>
      </c>
    </row>
    <row r="86" spans="3:9" x14ac:dyDescent="0.25">
      <c r="C86" s="262" t="s">
        <v>33</v>
      </c>
      <c r="D86" s="262"/>
      <c r="E86" s="262" t="s">
        <v>1650</v>
      </c>
      <c r="F86" s="506" t="str">
        <f t="shared" si="6"/>
        <v>0</v>
      </c>
      <c r="G86" s="373">
        <v>0</v>
      </c>
      <c r="H86" s="376" t="str">
        <f t="shared" si="7"/>
        <v>0</v>
      </c>
      <c r="I86" s="375">
        <f t="shared" si="8"/>
        <v>0</v>
      </c>
    </row>
    <row r="87" spans="3:9" x14ac:dyDescent="0.25">
      <c r="C87" s="262" t="s">
        <v>33</v>
      </c>
      <c r="D87" s="262"/>
      <c r="E87" s="262" t="s">
        <v>1650</v>
      </c>
      <c r="F87" s="506" t="str">
        <f t="shared" si="6"/>
        <v>0</v>
      </c>
      <c r="G87" s="373">
        <v>0</v>
      </c>
      <c r="H87" s="376" t="str">
        <f t="shared" si="7"/>
        <v>0</v>
      </c>
      <c r="I87" s="375">
        <f t="shared" si="8"/>
        <v>0</v>
      </c>
    </row>
    <row r="88" spans="3:9" x14ac:dyDescent="0.25">
      <c r="C88" s="262" t="s">
        <v>33</v>
      </c>
      <c r="D88" s="262"/>
      <c r="E88" s="262" t="s">
        <v>1650</v>
      </c>
      <c r="F88" s="506" t="str">
        <f t="shared" si="6"/>
        <v>0</v>
      </c>
      <c r="G88" s="373">
        <v>0</v>
      </c>
      <c r="H88" s="376" t="str">
        <f t="shared" si="7"/>
        <v>0</v>
      </c>
      <c r="I88" s="375">
        <f t="shared" si="8"/>
        <v>0</v>
      </c>
    </row>
    <row r="89" spans="3:9" x14ac:dyDescent="0.25">
      <c r="C89" s="262" t="s">
        <v>33</v>
      </c>
      <c r="D89" s="262"/>
      <c r="E89" s="262" t="s">
        <v>1650</v>
      </c>
      <c r="F89" s="506" t="str">
        <f t="shared" si="6"/>
        <v>0</v>
      </c>
      <c r="G89" s="373">
        <v>0</v>
      </c>
      <c r="H89" s="376" t="str">
        <f t="shared" si="7"/>
        <v>0</v>
      </c>
      <c r="I89" s="375">
        <f t="shared" si="8"/>
        <v>0</v>
      </c>
    </row>
    <row r="90" spans="3:9" x14ac:dyDescent="0.25">
      <c r="C90" s="262" t="s">
        <v>33</v>
      </c>
      <c r="D90" s="262"/>
      <c r="E90" s="262" t="s">
        <v>1650</v>
      </c>
      <c r="F90" s="506" t="str">
        <f t="shared" si="6"/>
        <v>0</v>
      </c>
      <c r="G90" s="373">
        <v>0</v>
      </c>
      <c r="H90" s="376" t="str">
        <f t="shared" si="7"/>
        <v>0</v>
      </c>
      <c r="I90" s="375">
        <f t="shared" si="8"/>
        <v>0</v>
      </c>
    </row>
    <row r="91" spans="3:9" x14ac:dyDescent="0.25">
      <c r="C91" s="262" t="s">
        <v>33</v>
      </c>
      <c r="D91" s="262"/>
      <c r="E91" s="262" t="s">
        <v>1650</v>
      </c>
      <c r="F91" s="506" t="str">
        <f t="shared" si="6"/>
        <v>0</v>
      </c>
      <c r="G91" s="373">
        <v>0</v>
      </c>
      <c r="H91" s="376" t="str">
        <f t="shared" si="7"/>
        <v>0</v>
      </c>
      <c r="I91" s="375">
        <f t="shared" si="8"/>
        <v>0</v>
      </c>
    </row>
    <row r="92" spans="3:9" x14ac:dyDescent="0.25">
      <c r="C92" s="262" t="s">
        <v>33</v>
      </c>
      <c r="D92" s="262"/>
      <c r="E92" s="262" t="s">
        <v>1650</v>
      </c>
      <c r="F92" s="506" t="str">
        <f t="shared" si="6"/>
        <v>0</v>
      </c>
      <c r="G92" s="373">
        <v>0</v>
      </c>
      <c r="H92" s="376" t="str">
        <f t="shared" si="7"/>
        <v>0</v>
      </c>
      <c r="I92" s="375">
        <f t="shared" si="8"/>
        <v>0</v>
      </c>
    </row>
    <row r="93" spans="3:9" x14ac:dyDescent="0.25">
      <c r="C93" s="262" t="s">
        <v>33</v>
      </c>
      <c r="D93" s="262"/>
      <c r="E93" s="262" t="s">
        <v>1650</v>
      </c>
      <c r="F93" s="506" t="str">
        <f t="shared" si="6"/>
        <v>0</v>
      </c>
      <c r="G93" s="373">
        <v>0</v>
      </c>
      <c r="H93" s="376" t="str">
        <f t="shared" si="7"/>
        <v>0</v>
      </c>
      <c r="I93" s="375">
        <f t="shared" si="8"/>
        <v>0</v>
      </c>
    </row>
    <row r="94" spans="3:9" x14ac:dyDescent="0.25">
      <c r="C94" s="262" t="s">
        <v>33</v>
      </c>
      <c r="D94" s="262"/>
      <c r="E94" s="262" t="s">
        <v>1650</v>
      </c>
      <c r="F94" s="506" t="str">
        <f t="shared" si="6"/>
        <v>0</v>
      </c>
      <c r="G94" s="373">
        <v>0</v>
      </c>
      <c r="H94" s="376" t="str">
        <f t="shared" si="7"/>
        <v>0</v>
      </c>
      <c r="I94" s="375">
        <f t="shared" si="8"/>
        <v>0</v>
      </c>
    </row>
    <row r="95" spans="3:9" x14ac:dyDescent="0.25">
      <c r="C95" s="262" t="s">
        <v>33</v>
      </c>
      <c r="D95" s="262"/>
      <c r="E95" s="262" t="s">
        <v>1650</v>
      </c>
      <c r="F95" s="506" t="str">
        <f t="shared" si="6"/>
        <v>0</v>
      </c>
      <c r="G95" s="373">
        <v>0</v>
      </c>
      <c r="H95" s="376" t="str">
        <f t="shared" si="7"/>
        <v>0</v>
      </c>
      <c r="I95" s="375">
        <f t="shared" si="8"/>
        <v>0</v>
      </c>
    </row>
    <row r="96" spans="3:9" x14ac:dyDescent="0.25">
      <c r="C96" s="262" t="s">
        <v>33</v>
      </c>
      <c r="D96" s="262"/>
      <c r="E96" s="262" t="s">
        <v>1650</v>
      </c>
      <c r="F96" s="506" t="str">
        <f t="shared" si="6"/>
        <v>0</v>
      </c>
      <c r="G96" s="373">
        <v>0</v>
      </c>
      <c r="H96" s="376" t="str">
        <f t="shared" si="7"/>
        <v>0</v>
      </c>
      <c r="I96" s="375">
        <f t="shared" si="8"/>
        <v>0</v>
      </c>
    </row>
    <row r="97" spans="3:9" x14ac:dyDescent="0.25">
      <c r="C97" s="262" t="s">
        <v>33</v>
      </c>
      <c r="D97" s="262"/>
      <c r="E97" s="262" t="s">
        <v>1650</v>
      </c>
      <c r="F97" s="506" t="str">
        <f t="shared" si="6"/>
        <v>0</v>
      </c>
      <c r="G97" s="373">
        <v>0</v>
      </c>
      <c r="H97" s="376" t="str">
        <f t="shared" si="7"/>
        <v>0</v>
      </c>
      <c r="I97" s="375">
        <f t="shared" si="8"/>
        <v>0</v>
      </c>
    </row>
    <row r="98" spans="3:9" x14ac:dyDescent="0.25">
      <c r="C98" s="262" t="s">
        <v>33</v>
      </c>
      <c r="D98" s="262"/>
      <c r="E98" s="262" t="s">
        <v>1650</v>
      </c>
      <c r="F98" s="506" t="str">
        <f t="shared" si="6"/>
        <v>0</v>
      </c>
      <c r="G98" s="373">
        <v>0</v>
      </c>
      <c r="H98" s="376" t="str">
        <f t="shared" si="7"/>
        <v>0</v>
      </c>
      <c r="I98" s="375">
        <f t="shared" si="8"/>
        <v>0</v>
      </c>
    </row>
    <row r="99" spans="3:9" x14ac:dyDescent="0.25">
      <c r="C99" s="262" t="s">
        <v>33</v>
      </c>
      <c r="D99" s="262"/>
      <c r="E99" s="262" t="s">
        <v>1650</v>
      </c>
      <c r="F99" s="506" t="str">
        <f t="shared" si="6"/>
        <v>0</v>
      </c>
      <c r="G99" s="373">
        <v>0</v>
      </c>
      <c r="H99" s="376" t="str">
        <f t="shared" si="7"/>
        <v>0</v>
      </c>
      <c r="I99" s="375">
        <f t="shared" si="8"/>
        <v>0</v>
      </c>
    </row>
    <row r="100" spans="3:9" x14ac:dyDescent="0.25">
      <c r="C100" s="262" t="s">
        <v>33</v>
      </c>
      <c r="D100" s="262"/>
      <c r="E100" s="262" t="s">
        <v>1650</v>
      </c>
      <c r="F100" s="506" t="str">
        <f t="shared" si="6"/>
        <v>0</v>
      </c>
      <c r="G100" s="373">
        <v>0</v>
      </c>
      <c r="H100" s="376" t="str">
        <f t="shared" si="7"/>
        <v>0</v>
      </c>
      <c r="I100" s="375">
        <f t="shared" si="8"/>
        <v>0</v>
      </c>
    </row>
    <row r="101" spans="3:9" x14ac:dyDescent="0.25">
      <c r="C101" s="262" t="s">
        <v>33</v>
      </c>
      <c r="D101" s="262"/>
      <c r="E101" s="262" t="s">
        <v>1650</v>
      </c>
      <c r="F101" s="506" t="str">
        <f t="shared" si="6"/>
        <v>0</v>
      </c>
      <c r="G101" s="373">
        <v>0</v>
      </c>
      <c r="H101" s="376" t="str">
        <f t="shared" si="7"/>
        <v>0</v>
      </c>
      <c r="I101" s="375">
        <f t="shared" si="8"/>
        <v>0</v>
      </c>
    </row>
    <row r="102" spans="3:9" x14ac:dyDescent="0.25">
      <c r="C102" s="262" t="s">
        <v>33</v>
      </c>
      <c r="D102" s="262"/>
      <c r="E102" s="262" t="s">
        <v>1650</v>
      </c>
      <c r="F102" s="506" t="str">
        <f t="shared" si="6"/>
        <v>0</v>
      </c>
      <c r="G102" s="373">
        <v>0</v>
      </c>
      <c r="H102" s="376" t="str">
        <f t="shared" si="7"/>
        <v>0</v>
      </c>
      <c r="I102" s="375">
        <f t="shared" si="8"/>
        <v>0</v>
      </c>
    </row>
    <row r="103" spans="3:9" x14ac:dyDescent="0.25">
      <c r="C103" s="262" t="s">
        <v>33</v>
      </c>
      <c r="D103" s="262"/>
      <c r="E103" s="262" t="s">
        <v>1650</v>
      </c>
      <c r="F103" s="506" t="str">
        <f t="shared" si="6"/>
        <v>0</v>
      </c>
      <c r="G103" s="373">
        <v>0</v>
      </c>
      <c r="H103" s="376" t="str">
        <f t="shared" si="7"/>
        <v>0</v>
      </c>
      <c r="I103" s="375">
        <f t="shared" si="8"/>
        <v>0</v>
      </c>
    </row>
    <row r="104" spans="3:9" x14ac:dyDescent="0.25">
      <c r="C104" s="262" t="s">
        <v>33</v>
      </c>
      <c r="D104" s="262"/>
      <c r="E104" s="262" t="s">
        <v>1650</v>
      </c>
      <c r="F104" s="506" t="str">
        <f t="shared" si="6"/>
        <v>0</v>
      </c>
      <c r="G104" s="373">
        <v>0</v>
      </c>
      <c r="H104" s="376" t="str">
        <f t="shared" si="7"/>
        <v>0</v>
      </c>
      <c r="I104" s="375">
        <f t="shared" si="8"/>
        <v>0</v>
      </c>
    </row>
    <row r="105" spans="3:9" x14ac:dyDescent="0.25">
      <c r="C105" s="262" t="s">
        <v>33</v>
      </c>
      <c r="D105" s="262"/>
      <c r="E105" s="262" t="s">
        <v>1650</v>
      </c>
      <c r="F105" s="506" t="str">
        <f t="shared" si="6"/>
        <v>0</v>
      </c>
      <c r="G105" s="373">
        <v>0</v>
      </c>
      <c r="H105" s="376" t="str">
        <f t="shared" si="7"/>
        <v>0</v>
      </c>
      <c r="I105" s="375">
        <f t="shared" si="8"/>
        <v>0</v>
      </c>
    </row>
    <row r="106" spans="3:9" x14ac:dyDescent="0.25">
      <c r="C106" s="262" t="s">
        <v>33</v>
      </c>
      <c r="D106" s="262"/>
      <c r="E106" s="262" t="s">
        <v>1650</v>
      </c>
      <c r="F106" s="506" t="str">
        <f t="shared" si="6"/>
        <v>0</v>
      </c>
      <c r="G106" s="373">
        <v>0</v>
      </c>
      <c r="H106" s="376" t="str">
        <f t="shared" si="7"/>
        <v>0</v>
      </c>
      <c r="I106" s="375">
        <f t="shared" si="8"/>
        <v>0</v>
      </c>
    </row>
    <row r="107" spans="3:9" x14ac:dyDescent="0.25">
      <c r="C107" s="262" t="s">
        <v>33</v>
      </c>
      <c r="D107" s="262"/>
      <c r="E107" s="262" t="s">
        <v>1650</v>
      </c>
      <c r="F107" s="506" t="str">
        <f t="shared" si="6"/>
        <v>0</v>
      </c>
      <c r="G107" s="373">
        <v>0</v>
      </c>
      <c r="H107" s="376" t="str">
        <f t="shared" si="7"/>
        <v>0</v>
      </c>
      <c r="I107" s="375">
        <f t="shared" si="8"/>
        <v>0</v>
      </c>
    </row>
    <row r="108" spans="3:9" x14ac:dyDescent="0.25">
      <c r="C108" s="262"/>
      <c r="D108" s="262"/>
      <c r="E108" s="262"/>
    </row>
    <row r="109" spans="3:9" x14ac:dyDescent="0.25">
      <c r="C109" s="262"/>
      <c r="D109" s="262"/>
      <c r="E109" s="262"/>
    </row>
    <row r="110" spans="3:9" x14ac:dyDescent="0.25">
      <c r="C110" s="262"/>
      <c r="D110" s="262"/>
      <c r="E110" s="262"/>
      <c r="I110" s="2">
        <f>SUM(I13:I107)</f>
        <v>0</v>
      </c>
    </row>
    <row r="111" spans="3:9" x14ac:dyDescent="0.25">
      <c r="C111" s="262"/>
      <c r="D111" s="262"/>
      <c r="E111" s="262"/>
      <c r="G111" t="s">
        <v>1651</v>
      </c>
      <c r="H111" s="531">
        <f>ESTIMATE!F5</f>
        <v>5.2999999999999999E-2</v>
      </c>
      <c r="I111" s="372">
        <f>I110*H111</f>
        <v>0</v>
      </c>
    </row>
    <row r="112" spans="3:9" x14ac:dyDescent="0.25">
      <c r="C112" s="262"/>
      <c r="D112" s="262"/>
      <c r="E112" s="262"/>
      <c r="I112" s="2">
        <f>I110+I111</f>
        <v>0</v>
      </c>
    </row>
    <row r="113" spans="3:9" x14ac:dyDescent="0.25">
      <c r="C113" s="262"/>
      <c r="D113" s="262"/>
      <c r="E113" s="262"/>
      <c r="G113" s="2" t="s">
        <v>1652</v>
      </c>
      <c r="H113" s="354">
        <v>0</v>
      </c>
      <c r="I113" s="2">
        <f>H113</f>
        <v>0</v>
      </c>
    </row>
    <row r="114" spans="3:9" x14ac:dyDescent="0.25">
      <c r="C114" s="262" t="s">
        <v>33</v>
      </c>
      <c r="D114" s="262"/>
      <c r="E114" s="262" t="s">
        <v>1655</v>
      </c>
      <c r="F114" s="262" t="str">
        <f>VLOOKUP(E114,$E$121:$H$181,2,FALSE)</f>
        <v>ea</v>
      </c>
      <c r="G114" s="373">
        <v>0</v>
      </c>
      <c r="H114" s="376">
        <f>VLOOKUP(E114,$E$121:$H$181,4,FALSE)</f>
        <v>500</v>
      </c>
      <c r="I114" s="375">
        <f>H114*G114</f>
        <v>0</v>
      </c>
    </row>
    <row r="115" spans="3:9" ht="15.75" thickBot="1" x14ac:dyDescent="0.3">
      <c r="C115"/>
      <c r="G115" t="s">
        <v>9</v>
      </c>
      <c r="I115" s="371">
        <f>I112+I114</f>
        <v>0</v>
      </c>
    </row>
    <row r="116" spans="3:9" ht="15.75" thickTop="1" x14ac:dyDescent="0.25">
      <c r="C116"/>
    </row>
    <row r="117" spans="3:9" x14ac:dyDescent="0.25">
      <c r="C117"/>
    </row>
    <row r="118" spans="3:9" x14ac:dyDescent="0.25">
      <c r="C118"/>
    </row>
    <row r="119" spans="3:9" x14ac:dyDescent="0.25">
      <c r="C119"/>
    </row>
    <row r="120" spans="3:9" s="546" customFormat="1" x14ac:dyDescent="0.25">
      <c r="C120" s="546" t="s">
        <v>56</v>
      </c>
    </row>
    <row r="121" spans="3:9" ht="15.75" thickBot="1" x14ac:dyDescent="0.3">
      <c r="C121" s="209" t="s">
        <v>1621</v>
      </c>
      <c r="D121" s="209" t="s">
        <v>924</v>
      </c>
      <c r="E121" s="209" t="s">
        <v>1469</v>
      </c>
      <c r="F121" s="209" t="s">
        <v>476</v>
      </c>
      <c r="G121" s="364"/>
      <c r="H121" s="364" t="s">
        <v>7</v>
      </c>
      <c r="I121" s="211"/>
    </row>
    <row r="122" spans="3:9" ht="15.75" thickTop="1" x14ac:dyDescent="0.25">
      <c r="C122" s="168" t="s">
        <v>33</v>
      </c>
      <c r="D122" s="366" t="s">
        <v>1649</v>
      </c>
      <c r="E122" s="366" t="s">
        <v>1650</v>
      </c>
      <c r="F122" s="583" t="s">
        <v>1649</v>
      </c>
      <c r="G122" s="581"/>
      <c r="H122" s="583" t="s">
        <v>1649</v>
      </c>
      <c r="I122" s="207"/>
    </row>
    <row r="123" spans="3:9" x14ac:dyDescent="0.25">
      <c r="C123" s="367" t="s">
        <v>591</v>
      </c>
      <c r="D123" s="368">
        <v>0</v>
      </c>
      <c r="E123" s="367" t="s">
        <v>591</v>
      </c>
      <c r="F123" s="582">
        <v>0</v>
      </c>
      <c r="G123" s="582"/>
      <c r="H123" s="582">
        <v>0</v>
      </c>
    </row>
    <row r="124" spans="3:9" x14ac:dyDescent="0.25">
      <c r="C124" s="393" t="s">
        <v>1654</v>
      </c>
      <c r="D124" s="394">
        <v>0</v>
      </c>
      <c r="E124" s="393" t="s">
        <v>1655</v>
      </c>
      <c r="F124" s="396" t="s">
        <v>634</v>
      </c>
      <c r="G124" s="393"/>
      <c r="H124" s="392">
        <v>500</v>
      </c>
    </row>
    <row r="125" spans="3:9" x14ac:dyDescent="0.25">
      <c r="C125" s="377"/>
      <c r="D125" s="378"/>
      <c r="E125" s="377" t="s">
        <v>1247</v>
      </c>
      <c r="F125" s="396" t="s">
        <v>634</v>
      </c>
      <c r="G125" s="380"/>
      <c r="H125" s="584">
        <v>1.53</v>
      </c>
      <c r="I125" s="207"/>
    </row>
    <row r="126" spans="3:9" x14ac:dyDescent="0.25">
      <c r="C126" s="377"/>
      <c r="D126" s="378"/>
      <c r="E126" s="377" t="s">
        <v>1248</v>
      </c>
      <c r="F126" s="396" t="s">
        <v>634</v>
      </c>
      <c r="G126" s="380"/>
      <c r="H126" s="584">
        <v>2.4700000000000002</v>
      </c>
      <c r="I126" s="207"/>
    </row>
    <row r="127" spans="3:9" x14ac:dyDescent="0.25">
      <c r="C127" s="377"/>
      <c r="D127" s="378"/>
      <c r="E127" s="377" t="s">
        <v>1249</v>
      </c>
      <c r="F127" s="396" t="s">
        <v>634</v>
      </c>
      <c r="G127" s="380"/>
      <c r="H127" s="584">
        <v>1.24</v>
      </c>
      <c r="I127" s="207"/>
    </row>
    <row r="128" spans="3:9" x14ac:dyDescent="0.25">
      <c r="C128" s="377"/>
      <c r="D128" s="378"/>
      <c r="E128" s="377" t="s">
        <v>1250</v>
      </c>
      <c r="F128" s="396" t="s">
        <v>634</v>
      </c>
      <c r="G128" s="380"/>
      <c r="H128" s="584">
        <v>0.24</v>
      </c>
      <c r="I128" s="207"/>
    </row>
    <row r="129" spans="3:9" x14ac:dyDescent="0.25">
      <c r="C129" s="377"/>
      <c r="D129" s="378"/>
      <c r="E129" s="377" t="s">
        <v>1251</v>
      </c>
      <c r="F129" s="396" t="s">
        <v>634</v>
      </c>
      <c r="G129" s="380"/>
      <c r="H129" s="584">
        <v>0.33</v>
      </c>
      <c r="I129" s="207"/>
    </row>
    <row r="130" spans="3:9" x14ac:dyDescent="0.25">
      <c r="C130" s="377"/>
      <c r="D130" s="378"/>
      <c r="E130" s="377" t="s">
        <v>1252</v>
      </c>
      <c r="F130" s="396" t="s">
        <v>634</v>
      </c>
      <c r="G130" s="380"/>
      <c r="H130" s="584">
        <v>0.35</v>
      </c>
      <c r="I130" s="207"/>
    </row>
    <row r="131" spans="3:9" x14ac:dyDescent="0.25">
      <c r="C131" s="377"/>
      <c r="D131" s="378"/>
      <c r="E131" s="377" t="s">
        <v>1253</v>
      </c>
      <c r="F131" s="396" t="s">
        <v>634</v>
      </c>
      <c r="G131" s="380"/>
      <c r="H131" s="584">
        <v>6.54</v>
      </c>
      <c r="I131" s="207"/>
    </row>
    <row r="132" spans="3:9" x14ac:dyDescent="0.25">
      <c r="C132" s="377"/>
      <c r="D132" s="378"/>
      <c r="E132" s="377" t="s">
        <v>1254</v>
      </c>
      <c r="F132" s="396" t="s">
        <v>634</v>
      </c>
      <c r="G132" s="380"/>
      <c r="H132" s="584">
        <v>1.36</v>
      </c>
      <c r="I132" s="207"/>
    </row>
    <row r="133" spans="3:9" x14ac:dyDescent="0.25">
      <c r="C133" s="377"/>
      <c r="D133" s="378"/>
      <c r="E133" s="377" t="s">
        <v>1255</v>
      </c>
      <c r="F133" s="396" t="s">
        <v>634</v>
      </c>
      <c r="G133" s="380"/>
      <c r="H133" s="584">
        <v>1.19</v>
      </c>
      <c r="I133" s="207"/>
    </row>
    <row r="134" spans="3:9" x14ac:dyDescent="0.25">
      <c r="C134" s="377"/>
      <c r="D134" s="378"/>
      <c r="E134" s="377" t="s">
        <v>1256</v>
      </c>
      <c r="F134" s="396" t="s">
        <v>634</v>
      </c>
      <c r="G134" s="380"/>
      <c r="H134" s="584">
        <v>1.43</v>
      </c>
      <c r="I134" s="207"/>
    </row>
    <row r="135" spans="3:9" x14ac:dyDescent="0.25">
      <c r="C135" s="377"/>
      <c r="D135" s="378"/>
      <c r="E135" s="377" t="s">
        <v>1257</v>
      </c>
      <c r="F135" s="396" t="s">
        <v>634</v>
      </c>
      <c r="G135" s="380"/>
      <c r="H135" s="584">
        <v>2.08</v>
      </c>
      <c r="I135" s="207"/>
    </row>
    <row r="136" spans="3:9" x14ac:dyDescent="0.25">
      <c r="C136" s="377"/>
      <c r="D136" s="378"/>
      <c r="E136" s="377" t="s">
        <v>1258</v>
      </c>
      <c r="F136" s="396" t="s">
        <v>634</v>
      </c>
      <c r="G136" s="380"/>
      <c r="H136" s="584">
        <v>1.36</v>
      </c>
      <c r="I136" s="207"/>
    </row>
    <row r="137" spans="3:9" x14ac:dyDescent="0.25">
      <c r="C137" s="377"/>
      <c r="D137" s="378"/>
      <c r="E137" s="377" t="s">
        <v>1259</v>
      </c>
      <c r="F137" s="396" t="s">
        <v>634</v>
      </c>
      <c r="G137" s="380"/>
      <c r="H137" s="584">
        <v>1.04</v>
      </c>
      <c r="I137" s="207"/>
    </row>
    <row r="138" spans="3:9" x14ac:dyDescent="0.25">
      <c r="C138" s="377"/>
      <c r="D138" s="378"/>
      <c r="E138" s="377" t="s">
        <v>1260</v>
      </c>
      <c r="F138" s="396" t="s">
        <v>634</v>
      </c>
      <c r="G138" s="380"/>
      <c r="H138" s="584">
        <v>0.67</v>
      </c>
      <c r="I138" s="207"/>
    </row>
    <row r="139" spans="3:9" x14ac:dyDescent="0.25">
      <c r="C139" s="377"/>
      <c r="D139" s="378"/>
      <c r="E139" s="377" t="s">
        <v>1261</v>
      </c>
      <c r="F139" s="396" t="s">
        <v>634</v>
      </c>
      <c r="G139" s="380"/>
      <c r="H139" s="584">
        <v>1.29</v>
      </c>
      <c r="I139" s="207"/>
    </row>
    <row r="140" spans="3:9" x14ac:dyDescent="0.25">
      <c r="C140" s="377"/>
      <c r="D140" s="378"/>
      <c r="E140" s="377" t="s">
        <v>1262</v>
      </c>
      <c r="F140" s="396" t="s">
        <v>634</v>
      </c>
      <c r="G140" s="380"/>
      <c r="H140" s="584">
        <v>0.86</v>
      </c>
      <c r="I140" s="207"/>
    </row>
    <row r="141" spans="3:9" x14ac:dyDescent="0.25">
      <c r="C141" s="377"/>
      <c r="D141" s="378"/>
      <c r="E141" s="377" t="s">
        <v>1263</v>
      </c>
      <c r="F141" s="396" t="s">
        <v>634</v>
      </c>
      <c r="G141" s="380"/>
      <c r="H141" s="584">
        <v>0.68</v>
      </c>
      <c r="I141" s="207"/>
    </row>
    <row r="142" spans="3:9" x14ac:dyDescent="0.25">
      <c r="C142" s="377"/>
      <c r="D142" s="378"/>
      <c r="E142" s="377" t="s">
        <v>1264</v>
      </c>
      <c r="F142" s="396" t="s">
        <v>634</v>
      </c>
      <c r="G142" s="380"/>
      <c r="H142" s="584">
        <v>0.46</v>
      </c>
      <c r="I142" s="207"/>
    </row>
    <row r="143" spans="3:9" x14ac:dyDescent="0.25">
      <c r="C143" s="377"/>
      <c r="D143" s="378"/>
      <c r="E143" s="377" t="s">
        <v>1265</v>
      </c>
      <c r="F143" s="396" t="s">
        <v>634</v>
      </c>
      <c r="G143" s="380"/>
      <c r="H143" s="584">
        <v>0.43</v>
      </c>
      <c r="I143" s="207"/>
    </row>
    <row r="144" spans="3:9" x14ac:dyDescent="0.25">
      <c r="C144" s="377"/>
      <c r="D144" s="378"/>
      <c r="E144" s="377" t="s">
        <v>1266</v>
      </c>
      <c r="F144" s="396" t="s">
        <v>634</v>
      </c>
      <c r="G144" s="380"/>
      <c r="H144" s="584">
        <v>0.27</v>
      </c>
      <c r="I144" s="207"/>
    </row>
    <row r="145" spans="3:9" x14ac:dyDescent="0.25">
      <c r="C145" s="377"/>
      <c r="D145" s="378"/>
      <c r="E145" s="377" t="s">
        <v>1267</v>
      </c>
      <c r="F145" s="396" t="s">
        <v>634</v>
      </c>
      <c r="G145" s="380"/>
      <c r="H145" s="584">
        <v>0.24</v>
      </c>
      <c r="I145" s="207"/>
    </row>
    <row r="146" spans="3:9" x14ac:dyDescent="0.25">
      <c r="C146" s="377"/>
      <c r="D146" s="378"/>
      <c r="E146" s="377" t="s">
        <v>1268</v>
      </c>
      <c r="F146" s="396" t="s">
        <v>634</v>
      </c>
      <c r="G146" s="380"/>
      <c r="H146" s="584">
        <v>0</v>
      </c>
      <c r="I146" s="207"/>
    </row>
    <row r="147" spans="3:9" x14ac:dyDescent="0.25">
      <c r="C147" s="377"/>
      <c r="D147" s="378"/>
      <c r="E147" s="377" t="s">
        <v>1269</v>
      </c>
      <c r="F147" s="396" t="s">
        <v>634</v>
      </c>
      <c r="G147" s="380"/>
      <c r="H147" s="584">
        <v>0.55000000000000004</v>
      </c>
      <c r="I147" s="207"/>
    </row>
    <row r="148" spans="3:9" x14ac:dyDescent="0.25">
      <c r="C148" s="377"/>
      <c r="D148" s="378"/>
      <c r="E148" s="377" t="s">
        <v>1270</v>
      </c>
      <c r="F148" s="396" t="s">
        <v>634</v>
      </c>
      <c r="G148" s="380"/>
      <c r="H148" s="584">
        <v>0.55000000000000004</v>
      </c>
      <c r="I148" s="207"/>
    </row>
    <row r="149" spans="3:9" x14ac:dyDescent="0.25">
      <c r="C149" s="377"/>
      <c r="D149" s="378"/>
      <c r="E149" s="377" t="s">
        <v>1271</v>
      </c>
      <c r="F149" s="396" t="s">
        <v>634</v>
      </c>
      <c r="G149" s="380"/>
      <c r="H149" s="584">
        <v>0.72</v>
      </c>
      <c r="I149" s="207"/>
    </row>
    <row r="150" spans="3:9" x14ac:dyDescent="0.25">
      <c r="C150" s="377"/>
      <c r="D150" s="378"/>
      <c r="E150" s="377" t="s">
        <v>1272</v>
      </c>
      <c r="F150" s="396" t="s">
        <v>634</v>
      </c>
      <c r="G150" s="380"/>
      <c r="H150" s="584">
        <v>0.91</v>
      </c>
      <c r="I150" s="207"/>
    </row>
    <row r="151" spans="3:9" x14ac:dyDescent="0.25">
      <c r="C151" s="377"/>
      <c r="D151" s="378"/>
      <c r="E151" s="377" t="s">
        <v>1273</v>
      </c>
      <c r="F151" s="396" t="s">
        <v>634</v>
      </c>
      <c r="G151" s="380"/>
      <c r="H151" s="584">
        <v>0.63</v>
      </c>
      <c r="I151" s="207"/>
    </row>
    <row r="152" spans="3:9" x14ac:dyDescent="0.25">
      <c r="C152" s="377"/>
      <c r="D152" s="378"/>
      <c r="E152" s="377" t="s">
        <v>1274</v>
      </c>
      <c r="F152" s="396" t="s">
        <v>634</v>
      </c>
      <c r="G152" s="380"/>
      <c r="H152" s="584">
        <v>0.28999999999999998</v>
      </c>
      <c r="I152" s="207"/>
    </row>
    <row r="153" spans="3:9" x14ac:dyDescent="0.25">
      <c r="C153" s="377"/>
      <c r="D153" s="378"/>
      <c r="E153" s="377" t="s">
        <v>1275</v>
      </c>
      <c r="F153" s="396" t="s">
        <v>634</v>
      </c>
      <c r="G153" s="380"/>
      <c r="H153" s="584">
        <v>0.8</v>
      </c>
      <c r="I153" s="207"/>
    </row>
    <row r="154" spans="3:9" x14ac:dyDescent="0.25">
      <c r="C154" s="377"/>
      <c r="D154" s="378"/>
      <c r="E154" s="377"/>
      <c r="F154" s="396"/>
      <c r="G154" s="380"/>
      <c r="H154" s="584">
        <v>0</v>
      </c>
      <c r="I154" s="207"/>
    </row>
    <row r="155" spans="3:9" x14ac:dyDescent="0.25">
      <c r="C155" s="377"/>
      <c r="D155" s="378"/>
      <c r="E155" s="377" t="s">
        <v>1276</v>
      </c>
      <c r="F155" s="396" t="s">
        <v>634</v>
      </c>
      <c r="G155" s="380"/>
      <c r="H155" s="584">
        <v>4.66</v>
      </c>
      <c r="I155" s="207"/>
    </row>
    <row r="156" spans="3:9" x14ac:dyDescent="0.25">
      <c r="C156" s="377"/>
      <c r="D156" s="378"/>
      <c r="E156" s="377" t="s">
        <v>1277</v>
      </c>
      <c r="F156" s="396" t="s">
        <v>634</v>
      </c>
      <c r="G156" s="380"/>
      <c r="H156" s="584">
        <v>37.409999999999997</v>
      </c>
      <c r="I156" s="207"/>
    </row>
    <row r="157" spans="3:9" x14ac:dyDescent="0.25">
      <c r="C157" s="377"/>
      <c r="D157" s="378"/>
      <c r="E157" s="377" t="s">
        <v>1278</v>
      </c>
      <c r="F157" s="396" t="s">
        <v>634</v>
      </c>
      <c r="G157" s="380"/>
      <c r="H157" s="584">
        <v>48.9</v>
      </c>
      <c r="I157" s="207"/>
    </row>
    <row r="158" spans="3:9" s="56" customFormat="1" x14ac:dyDescent="0.25">
      <c r="C158" s="377"/>
      <c r="D158" s="378"/>
      <c r="E158" s="377" t="s">
        <v>1279</v>
      </c>
      <c r="F158" s="396" t="s">
        <v>634</v>
      </c>
      <c r="G158" s="380"/>
      <c r="H158" s="584">
        <v>55.39</v>
      </c>
      <c r="I158" s="207"/>
    </row>
    <row r="159" spans="3:9" x14ac:dyDescent="0.25">
      <c r="C159" s="377"/>
      <c r="D159" s="378"/>
      <c r="E159" s="377" t="s">
        <v>1280</v>
      </c>
      <c r="F159" s="396" t="s">
        <v>634</v>
      </c>
      <c r="G159" s="380"/>
      <c r="H159" s="584">
        <v>51</v>
      </c>
      <c r="I159" s="207"/>
    </row>
    <row r="160" spans="3:9" x14ac:dyDescent="0.25">
      <c r="C160" s="377"/>
      <c r="D160" s="378"/>
      <c r="E160" s="377" t="s">
        <v>1281</v>
      </c>
      <c r="F160" s="396" t="s">
        <v>634</v>
      </c>
      <c r="G160" s="380"/>
      <c r="H160" s="584">
        <v>0</v>
      </c>
      <c r="I160" s="207"/>
    </row>
    <row r="161" spans="3:9" x14ac:dyDescent="0.25">
      <c r="C161" s="377"/>
      <c r="D161" s="378"/>
      <c r="E161" s="384" t="s">
        <v>1282</v>
      </c>
      <c r="F161" s="396" t="s">
        <v>634</v>
      </c>
      <c r="G161" s="383"/>
      <c r="H161" s="584">
        <v>54.3</v>
      </c>
      <c r="I161" s="210"/>
    </row>
    <row r="162" spans="3:9" x14ac:dyDescent="0.25">
      <c r="C162" s="377"/>
      <c r="D162" s="378"/>
      <c r="E162" s="384" t="s">
        <v>1283</v>
      </c>
      <c r="F162" s="396" t="s">
        <v>634</v>
      </c>
      <c r="G162" s="383"/>
      <c r="H162" s="584">
        <v>54.3</v>
      </c>
      <c r="I162" s="210"/>
    </row>
    <row r="163" spans="3:9" x14ac:dyDescent="0.25">
      <c r="C163" s="377"/>
      <c r="D163" s="378"/>
      <c r="E163" s="384" t="s">
        <v>1284</v>
      </c>
      <c r="F163" s="396" t="s">
        <v>634</v>
      </c>
      <c r="G163" s="383"/>
      <c r="H163" s="584">
        <v>58.73</v>
      </c>
      <c r="I163" s="210"/>
    </row>
    <row r="164" spans="3:9" x14ac:dyDescent="0.25">
      <c r="C164" s="377"/>
      <c r="D164" s="378"/>
      <c r="E164" s="384" t="s">
        <v>1285</v>
      </c>
      <c r="F164" s="396" t="s">
        <v>634</v>
      </c>
      <c r="G164" s="380"/>
      <c r="H164" s="584">
        <v>58.73</v>
      </c>
      <c r="I164" s="207"/>
    </row>
    <row r="165" spans="3:9" x14ac:dyDescent="0.25">
      <c r="C165" s="377"/>
      <c r="D165" s="385"/>
      <c r="E165" s="384" t="s">
        <v>1286</v>
      </c>
      <c r="F165" s="396" t="s">
        <v>634</v>
      </c>
      <c r="G165" s="380"/>
      <c r="H165" s="584">
        <v>0</v>
      </c>
      <c r="I165" s="207"/>
    </row>
    <row r="166" spans="3:9" x14ac:dyDescent="0.25">
      <c r="C166" s="377"/>
      <c r="D166" s="385"/>
      <c r="E166" s="384" t="s">
        <v>1287</v>
      </c>
      <c r="F166" s="396" t="s">
        <v>634</v>
      </c>
      <c r="G166" s="380"/>
      <c r="H166" s="584">
        <v>0</v>
      </c>
      <c r="I166" s="207"/>
    </row>
    <row r="167" spans="3:9" x14ac:dyDescent="0.25">
      <c r="C167" s="377"/>
      <c r="D167" s="385"/>
      <c r="E167" s="384" t="s">
        <v>1288</v>
      </c>
      <c r="F167" s="396" t="s">
        <v>634</v>
      </c>
      <c r="G167" s="380"/>
      <c r="H167" s="584">
        <v>0</v>
      </c>
      <c r="I167" s="207"/>
    </row>
    <row r="168" spans="3:9" x14ac:dyDescent="0.25">
      <c r="C168" s="377"/>
      <c r="D168" s="385"/>
      <c r="E168" s="384" t="s">
        <v>1289</v>
      </c>
      <c r="F168" s="396" t="s">
        <v>634</v>
      </c>
      <c r="G168" s="380"/>
      <c r="H168" s="584">
        <v>72.400000000000006</v>
      </c>
      <c r="I168" s="207"/>
    </row>
    <row r="169" spans="3:9" x14ac:dyDescent="0.25">
      <c r="C169" s="377"/>
      <c r="D169" s="385"/>
      <c r="E169" s="384" t="s">
        <v>1290</v>
      </c>
      <c r="F169" s="396" t="s">
        <v>634</v>
      </c>
      <c r="G169" s="380"/>
      <c r="H169" s="584">
        <v>46.5</v>
      </c>
      <c r="I169" s="207"/>
    </row>
    <row r="170" spans="3:9" x14ac:dyDescent="0.25">
      <c r="C170" s="377"/>
      <c r="D170" s="385"/>
      <c r="E170" s="384" t="s">
        <v>1291</v>
      </c>
      <c r="F170" s="396" t="s">
        <v>634</v>
      </c>
      <c r="G170" s="380"/>
      <c r="H170" s="584">
        <v>3.62</v>
      </c>
      <c r="I170" s="207"/>
    </row>
    <row r="171" spans="3:9" x14ac:dyDescent="0.25">
      <c r="C171" s="377"/>
      <c r="D171" s="385"/>
      <c r="E171" s="384" t="s">
        <v>1292</v>
      </c>
      <c r="F171" s="396" t="s">
        <v>634</v>
      </c>
      <c r="G171" s="380"/>
      <c r="H171" s="584">
        <v>3.45</v>
      </c>
      <c r="I171" s="207"/>
    </row>
    <row r="172" spans="3:9" x14ac:dyDescent="0.25">
      <c r="C172" s="377"/>
      <c r="D172" s="385"/>
      <c r="E172" s="384" t="s">
        <v>1293</v>
      </c>
      <c r="F172" s="396" t="s">
        <v>634</v>
      </c>
      <c r="G172" s="380"/>
      <c r="H172" s="584">
        <v>4.33</v>
      </c>
      <c r="I172" s="207"/>
    </row>
    <row r="173" spans="3:9" x14ac:dyDescent="0.25">
      <c r="C173" s="377"/>
      <c r="D173" s="385"/>
      <c r="E173" s="384" t="s">
        <v>1294</v>
      </c>
      <c r="F173" s="396" t="s">
        <v>634</v>
      </c>
      <c r="G173" s="380"/>
      <c r="H173" s="584">
        <v>4.53</v>
      </c>
      <c r="I173" s="207"/>
    </row>
    <row r="174" spans="3:9" x14ac:dyDescent="0.25">
      <c r="C174" s="377"/>
      <c r="D174" s="385"/>
      <c r="E174" s="384" t="s">
        <v>1295</v>
      </c>
      <c r="F174" s="396" t="s">
        <v>634</v>
      </c>
      <c r="G174" s="380"/>
      <c r="H174" s="584">
        <v>6.54</v>
      </c>
      <c r="I174" s="207"/>
    </row>
    <row r="175" spans="3:9" x14ac:dyDescent="0.25">
      <c r="C175" s="377"/>
      <c r="D175" s="385"/>
      <c r="E175" s="384" t="s">
        <v>1296</v>
      </c>
      <c r="F175" s="396" t="s">
        <v>634</v>
      </c>
      <c r="G175" s="380"/>
      <c r="H175" s="584">
        <v>4.75</v>
      </c>
      <c r="I175" s="207"/>
    </row>
    <row r="176" spans="3:9" x14ac:dyDescent="0.25">
      <c r="C176" s="377"/>
      <c r="D176" s="385"/>
      <c r="E176" s="384" t="s">
        <v>1297</v>
      </c>
      <c r="F176" s="396" t="s">
        <v>634</v>
      </c>
      <c r="G176" s="380"/>
      <c r="H176" s="584">
        <v>3.36</v>
      </c>
      <c r="I176" s="207"/>
    </row>
    <row r="177" spans="3:9" x14ac:dyDescent="0.25">
      <c r="C177" s="377"/>
      <c r="D177" s="385"/>
      <c r="E177" s="384" t="s">
        <v>1298</v>
      </c>
      <c r="F177" s="396" t="s">
        <v>634</v>
      </c>
      <c r="G177" s="380"/>
      <c r="H177" s="584">
        <v>180</v>
      </c>
      <c r="I177" s="207"/>
    </row>
    <row r="178" spans="3:9" x14ac:dyDescent="0.25">
      <c r="C178" s="377"/>
      <c r="D178" s="385"/>
      <c r="E178" s="384" t="s">
        <v>1299</v>
      </c>
      <c r="F178" s="396" t="s">
        <v>634</v>
      </c>
      <c r="G178" s="380"/>
      <c r="H178" s="584">
        <v>334.14</v>
      </c>
      <c r="I178" s="207"/>
    </row>
    <row r="179" spans="3:9" x14ac:dyDescent="0.25">
      <c r="C179" s="377"/>
      <c r="D179" s="385"/>
      <c r="E179" s="384" t="s">
        <v>1300</v>
      </c>
      <c r="F179" s="396" t="s">
        <v>634</v>
      </c>
      <c r="G179" s="380"/>
      <c r="H179" s="584">
        <v>13</v>
      </c>
      <c r="I179" s="207"/>
    </row>
    <row r="180" spans="3:9" x14ac:dyDescent="0.25">
      <c r="C180" s="377"/>
      <c r="D180" s="385"/>
      <c r="E180" s="384" t="s">
        <v>1301</v>
      </c>
      <c r="F180" s="396" t="s">
        <v>634</v>
      </c>
      <c r="G180" s="380"/>
      <c r="H180" s="584">
        <v>142.99</v>
      </c>
      <c r="I180" s="207"/>
    </row>
    <row r="181" spans="3:9" x14ac:dyDescent="0.25">
      <c r="C181" s="377"/>
      <c r="D181" s="385"/>
      <c r="E181" s="384" t="s">
        <v>1302</v>
      </c>
      <c r="F181" s="396" t="s">
        <v>634</v>
      </c>
      <c r="G181" s="380"/>
      <c r="H181" s="584">
        <v>125</v>
      </c>
      <c r="I181" s="207"/>
    </row>
    <row r="182" spans="3:9" x14ac:dyDescent="0.25">
      <c r="C182" s="377"/>
      <c r="D182" s="385"/>
      <c r="E182" s="384" t="s">
        <v>1303</v>
      </c>
      <c r="F182" s="396" t="s">
        <v>634</v>
      </c>
      <c r="G182" s="380"/>
      <c r="H182" s="584">
        <v>125</v>
      </c>
      <c r="I182" s="207"/>
    </row>
    <row r="183" spans="3:9" x14ac:dyDescent="0.25">
      <c r="C183" s="377"/>
      <c r="D183" s="388"/>
      <c r="E183" s="384" t="s">
        <v>1304</v>
      </c>
      <c r="F183" s="396" t="s">
        <v>634</v>
      </c>
      <c r="G183" s="389"/>
      <c r="H183" s="584">
        <v>347.94</v>
      </c>
      <c r="I183" s="207"/>
    </row>
    <row r="184" spans="3:9" x14ac:dyDescent="0.25">
      <c r="C184" s="262"/>
      <c r="D184" s="262"/>
      <c r="E184" s="384" t="s">
        <v>1305</v>
      </c>
      <c r="F184" s="396" t="s">
        <v>634</v>
      </c>
      <c r="G184" s="262"/>
      <c r="H184" s="584">
        <v>200</v>
      </c>
    </row>
    <row r="185" spans="3:9" x14ac:dyDescent="0.25">
      <c r="C185" s="262"/>
      <c r="D185" s="262"/>
      <c r="E185" s="384" t="s">
        <v>1306</v>
      </c>
      <c r="F185" s="396" t="s">
        <v>634</v>
      </c>
      <c r="G185" s="262"/>
      <c r="H185" s="584">
        <v>217.2</v>
      </c>
    </row>
    <row r="186" spans="3:9" x14ac:dyDescent="0.25">
      <c r="C186" s="262"/>
      <c r="D186" s="262"/>
      <c r="E186" s="384" t="s">
        <v>1307</v>
      </c>
      <c r="F186" s="396" t="s">
        <v>634</v>
      </c>
      <c r="G186" s="262"/>
      <c r="H186" s="584">
        <v>149.33000000000001</v>
      </c>
    </row>
    <row r="187" spans="3:9" x14ac:dyDescent="0.25">
      <c r="C187" s="262"/>
      <c r="D187" s="262"/>
      <c r="E187" s="384" t="s">
        <v>1308</v>
      </c>
      <c r="F187" s="396" t="s">
        <v>634</v>
      </c>
      <c r="G187" s="262"/>
      <c r="H187" s="584">
        <v>0.53</v>
      </c>
    </row>
    <row r="188" spans="3:9" x14ac:dyDescent="0.25">
      <c r="C188" s="262"/>
      <c r="D188" s="262"/>
      <c r="E188" s="384" t="s">
        <v>1309</v>
      </c>
      <c r="F188" s="396" t="s">
        <v>634</v>
      </c>
      <c r="G188" s="262"/>
      <c r="H188" s="584">
        <v>0.36</v>
      </c>
    </row>
    <row r="189" spans="3:9" x14ac:dyDescent="0.25">
      <c r="C189" s="262"/>
      <c r="D189" s="262"/>
      <c r="E189" s="384" t="s">
        <v>1310</v>
      </c>
      <c r="F189" s="396" t="s">
        <v>634</v>
      </c>
      <c r="G189" s="262"/>
      <c r="H189" s="584">
        <v>1.1299999999999999</v>
      </c>
    </row>
    <row r="190" spans="3:9" x14ac:dyDescent="0.25">
      <c r="C190" s="262"/>
      <c r="D190" s="262"/>
      <c r="E190" s="384" t="s">
        <v>1311</v>
      </c>
      <c r="F190" s="396" t="s">
        <v>634</v>
      </c>
      <c r="G190" s="262"/>
      <c r="H190" s="584">
        <v>0.72</v>
      </c>
    </row>
    <row r="191" spans="3:9" x14ac:dyDescent="0.25">
      <c r="C191" s="262"/>
      <c r="D191" s="262"/>
      <c r="E191" s="384" t="s">
        <v>1312</v>
      </c>
      <c r="F191" s="396" t="s">
        <v>634</v>
      </c>
      <c r="G191" s="262"/>
      <c r="H191" s="584">
        <v>40.950000000000003</v>
      </c>
    </row>
    <row r="192" spans="3:9" x14ac:dyDescent="0.25">
      <c r="C192" s="262"/>
      <c r="D192" s="262"/>
      <c r="E192" s="384" t="s">
        <v>1313</v>
      </c>
      <c r="F192" s="396" t="s">
        <v>634</v>
      </c>
      <c r="G192" s="262"/>
      <c r="H192" s="584">
        <v>40.619999999999997</v>
      </c>
    </row>
    <row r="193" spans="3:8" x14ac:dyDescent="0.25">
      <c r="C193" s="262"/>
      <c r="D193" s="262"/>
      <c r="E193" s="384" t="s">
        <v>1314</v>
      </c>
      <c r="F193" s="396" t="s">
        <v>634</v>
      </c>
      <c r="G193" s="262"/>
      <c r="H193" s="584">
        <v>65.16</v>
      </c>
    </row>
    <row r="194" spans="3:8" x14ac:dyDescent="0.25">
      <c r="C194" s="262"/>
      <c r="D194" s="262"/>
      <c r="E194" s="384" t="s">
        <v>1315</v>
      </c>
      <c r="F194" s="396" t="s">
        <v>634</v>
      </c>
      <c r="G194" s="262"/>
      <c r="H194" s="584">
        <v>116</v>
      </c>
    </row>
    <row r="195" spans="3:8" x14ac:dyDescent="0.25">
      <c r="C195" s="262"/>
      <c r="D195" s="262"/>
      <c r="E195" s="384" t="s">
        <v>1316</v>
      </c>
      <c r="F195" s="396" t="s">
        <v>634</v>
      </c>
      <c r="G195" s="262"/>
      <c r="H195" s="584">
        <v>33.85</v>
      </c>
    </row>
    <row r="196" spans="3:8" x14ac:dyDescent="0.25">
      <c r="C196" s="262"/>
      <c r="D196" s="262"/>
      <c r="E196" s="384" t="s">
        <v>1317</v>
      </c>
      <c r="F196" s="396" t="s">
        <v>634</v>
      </c>
      <c r="G196" s="262"/>
      <c r="H196" s="584">
        <v>63.5</v>
      </c>
    </row>
    <row r="197" spans="3:8" x14ac:dyDescent="0.25">
      <c r="C197" s="262"/>
      <c r="D197" s="262"/>
      <c r="E197" s="384" t="s">
        <v>1318</v>
      </c>
      <c r="F197" s="396" t="s">
        <v>634</v>
      </c>
      <c r="G197" s="262"/>
      <c r="H197" s="584">
        <v>1.18</v>
      </c>
    </row>
    <row r="198" spans="3:8" x14ac:dyDescent="0.25">
      <c r="C198" s="262"/>
      <c r="D198" s="262"/>
      <c r="E198" s="384" t="s">
        <v>1319</v>
      </c>
      <c r="F198" s="396" t="s">
        <v>634</v>
      </c>
      <c r="G198" s="262"/>
      <c r="H198" s="584">
        <v>1.48</v>
      </c>
    </row>
    <row r="199" spans="3:8" x14ac:dyDescent="0.25">
      <c r="C199" s="262"/>
      <c r="D199" s="262"/>
      <c r="E199" s="384" t="s">
        <v>1320</v>
      </c>
      <c r="F199" s="396" t="s">
        <v>634</v>
      </c>
      <c r="G199" s="262"/>
      <c r="H199" s="584">
        <v>0.62</v>
      </c>
    </row>
    <row r="200" spans="3:8" x14ac:dyDescent="0.25">
      <c r="C200" s="262"/>
      <c r="D200" s="262"/>
      <c r="E200" s="384" t="s">
        <v>1321</v>
      </c>
      <c r="F200" s="396" t="s">
        <v>634</v>
      </c>
      <c r="G200" s="262"/>
      <c r="H200" s="584">
        <v>0.95</v>
      </c>
    </row>
    <row r="201" spans="3:8" x14ac:dyDescent="0.25">
      <c r="C201" s="262"/>
      <c r="D201" s="262"/>
      <c r="E201" s="384" t="s">
        <v>1322</v>
      </c>
      <c r="F201" s="396" t="s">
        <v>634</v>
      </c>
      <c r="G201" s="262"/>
      <c r="H201" s="584">
        <v>1.24</v>
      </c>
    </row>
    <row r="202" spans="3:8" x14ac:dyDescent="0.25">
      <c r="C202" s="262"/>
      <c r="D202" s="262"/>
      <c r="E202" s="384" t="s">
        <v>1323</v>
      </c>
      <c r="F202" s="396" t="s">
        <v>634</v>
      </c>
      <c r="G202" s="262"/>
      <c r="H202" s="584">
        <v>185.53</v>
      </c>
    </row>
    <row r="203" spans="3:8" x14ac:dyDescent="0.25">
      <c r="C203" s="262"/>
      <c r="D203" s="262"/>
      <c r="E203" s="384" t="s">
        <v>1324</v>
      </c>
      <c r="F203" s="396" t="s">
        <v>634</v>
      </c>
      <c r="G203" s="262"/>
      <c r="H203" s="584">
        <v>5.5</v>
      </c>
    </row>
    <row r="204" spans="3:8" x14ac:dyDescent="0.25">
      <c r="C204" s="262"/>
      <c r="D204" s="262"/>
      <c r="E204" s="384" t="s">
        <v>1325</v>
      </c>
      <c r="F204" s="396" t="s">
        <v>634</v>
      </c>
      <c r="G204" s="262"/>
      <c r="H204" s="584">
        <v>5.86</v>
      </c>
    </row>
    <row r="205" spans="3:8" x14ac:dyDescent="0.25">
      <c r="C205" s="262"/>
      <c r="D205" s="262"/>
      <c r="E205" s="384" t="s">
        <v>1326</v>
      </c>
      <c r="F205" s="396" t="s">
        <v>634</v>
      </c>
      <c r="G205" s="262"/>
      <c r="H205" s="584">
        <v>20.059999999999999</v>
      </c>
    </row>
    <row r="206" spans="3:8" x14ac:dyDescent="0.25">
      <c r="C206" s="262"/>
      <c r="D206" s="262"/>
      <c r="E206" s="384" t="s">
        <v>1327</v>
      </c>
      <c r="F206" s="396" t="s">
        <v>634</v>
      </c>
      <c r="G206" s="262"/>
      <c r="H206" s="584">
        <v>24.44</v>
      </c>
    </row>
    <row r="207" spans="3:8" x14ac:dyDescent="0.25">
      <c r="C207" s="262"/>
      <c r="D207" s="262"/>
      <c r="E207" s="384" t="s">
        <v>1328</v>
      </c>
      <c r="F207" s="396" t="s">
        <v>634</v>
      </c>
      <c r="G207" s="262"/>
      <c r="H207" s="584">
        <v>32.130000000000003</v>
      </c>
    </row>
    <row r="208" spans="3:8" x14ac:dyDescent="0.25">
      <c r="C208" s="262"/>
      <c r="D208" s="262"/>
      <c r="E208" s="384" t="s">
        <v>1314</v>
      </c>
      <c r="F208" s="396" t="s">
        <v>634</v>
      </c>
      <c r="G208" s="262"/>
      <c r="H208" s="584">
        <v>65.16</v>
      </c>
    </row>
    <row r="209" spans="3:8" x14ac:dyDescent="0.25">
      <c r="C209" s="262"/>
      <c r="D209" s="262"/>
      <c r="E209" s="384" t="s">
        <v>1315</v>
      </c>
      <c r="F209" s="396" t="s">
        <v>634</v>
      </c>
      <c r="G209" s="262"/>
      <c r="H209" s="584">
        <v>0</v>
      </c>
    </row>
    <row r="210" spans="3:8" x14ac:dyDescent="0.25">
      <c r="C210" s="262"/>
      <c r="D210" s="262"/>
      <c r="E210" s="384" t="s">
        <v>1329</v>
      </c>
      <c r="F210" s="396" t="s">
        <v>634</v>
      </c>
      <c r="G210" s="262"/>
      <c r="H210" s="584">
        <v>26.25</v>
      </c>
    </row>
    <row r="211" spans="3:8" x14ac:dyDescent="0.25">
      <c r="C211" s="262"/>
      <c r="D211" s="262"/>
      <c r="E211" s="384" t="s">
        <v>1330</v>
      </c>
      <c r="F211" s="396" t="s">
        <v>634</v>
      </c>
      <c r="G211" s="262"/>
      <c r="H211" s="584">
        <v>0.41</v>
      </c>
    </row>
    <row r="212" spans="3:8" x14ac:dyDescent="0.25">
      <c r="C212" s="262"/>
      <c r="D212" s="262"/>
      <c r="E212" s="384" t="s">
        <v>1331</v>
      </c>
      <c r="F212" s="396" t="s">
        <v>634</v>
      </c>
      <c r="G212" s="262"/>
      <c r="H212" s="584">
        <v>0.43</v>
      </c>
    </row>
    <row r="213" spans="3:8" x14ac:dyDescent="0.25">
      <c r="C213" s="262"/>
      <c r="D213" s="262"/>
      <c r="E213" s="384" t="s">
        <v>1332</v>
      </c>
      <c r="F213" s="396" t="s">
        <v>634</v>
      </c>
      <c r="G213" s="262"/>
      <c r="H213" s="584">
        <v>0.81</v>
      </c>
    </row>
    <row r="214" spans="3:8" x14ac:dyDescent="0.25">
      <c r="C214" s="262"/>
      <c r="D214" s="262"/>
      <c r="E214" s="384" t="s">
        <v>1333</v>
      </c>
      <c r="F214" s="396" t="s">
        <v>634</v>
      </c>
      <c r="G214" s="262"/>
      <c r="H214" s="584">
        <v>2.04</v>
      </c>
    </row>
    <row r="215" spans="3:8" x14ac:dyDescent="0.25">
      <c r="C215" s="262"/>
      <c r="D215" s="262"/>
      <c r="E215" s="384" t="s">
        <v>1334</v>
      </c>
      <c r="F215" s="396" t="s">
        <v>634</v>
      </c>
      <c r="G215" s="262"/>
      <c r="H215" s="584">
        <v>0.93</v>
      </c>
    </row>
    <row r="216" spans="3:8" x14ac:dyDescent="0.25">
      <c r="C216" s="262"/>
      <c r="D216" s="262"/>
      <c r="E216" s="384" t="s">
        <v>1264</v>
      </c>
      <c r="F216" s="396" t="s">
        <v>634</v>
      </c>
      <c r="G216" s="262"/>
      <c r="H216" s="584">
        <v>0.46</v>
      </c>
    </row>
    <row r="217" spans="3:8" x14ac:dyDescent="0.25">
      <c r="C217" s="262"/>
      <c r="D217" s="262"/>
      <c r="E217" s="384" t="s">
        <v>1266</v>
      </c>
      <c r="F217" s="396" t="s">
        <v>634</v>
      </c>
      <c r="G217" s="262"/>
      <c r="H217" s="584">
        <v>0.27</v>
      </c>
    </row>
    <row r="218" spans="3:8" x14ac:dyDescent="0.25">
      <c r="C218" s="262"/>
      <c r="D218" s="262"/>
      <c r="E218" s="384" t="s">
        <v>1335</v>
      </c>
      <c r="F218" s="396" t="s">
        <v>634</v>
      </c>
      <c r="G218" s="262"/>
      <c r="H218" s="584">
        <v>0.44</v>
      </c>
    </row>
    <row r="219" spans="3:8" x14ac:dyDescent="0.25">
      <c r="C219" s="262"/>
      <c r="D219" s="262"/>
      <c r="E219" s="384" t="s">
        <v>1304</v>
      </c>
      <c r="F219" s="396" t="s">
        <v>634</v>
      </c>
      <c r="G219" s="262"/>
      <c r="H219" s="584">
        <v>0</v>
      </c>
    </row>
    <row r="220" spans="3:8" x14ac:dyDescent="0.25">
      <c r="C220" s="262"/>
      <c r="D220" s="262"/>
      <c r="E220" s="384" t="s">
        <v>1305</v>
      </c>
      <c r="F220" s="396" t="s">
        <v>634</v>
      </c>
      <c r="G220" s="262"/>
      <c r="H220" s="584">
        <v>0</v>
      </c>
    </row>
    <row r="221" spans="3:8" x14ac:dyDescent="0.25">
      <c r="C221" s="262"/>
      <c r="D221" s="262"/>
      <c r="E221" s="384" t="s">
        <v>1299</v>
      </c>
      <c r="F221" s="396" t="s">
        <v>634</v>
      </c>
      <c r="G221" s="262"/>
      <c r="H221" s="584">
        <v>0</v>
      </c>
    </row>
    <row r="222" spans="3:8" x14ac:dyDescent="0.25">
      <c r="C222" s="262"/>
      <c r="D222" s="262"/>
      <c r="E222" s="384" t="s">
        <v>1298</v>
      </c>
      <c r="F222" s="396" t="s">
        <v>634</v>
      </c>
      <c r="G222" s="262"/>
      <c r="H222" s="584">
        <v>0</v>
      </c>
    </row>
    <row r="223" spans="3:8" x14ac:dyDescent="0.25">
      <c r="C223" s="262"/>
      <c r="D223" s="262"/>
      <c r="E223" s="384" t="s">
        <v>1303</v>
      </c>
      <c r="F223" s="396" t="s">
        <v>634</v>
      </c>
      <c r="G223" s="262"/>
      <c r="H223" s="584">
        <v>0</v>
      </c>
    </row>
    <row r="224" spans="3:8" x14ac:dyDescent="0.25">
      <c r="C224" s="262"/>
      <c r="D224" s="262"/>
      <c r="E224" s="384" t="s">
        <v>1302</v>
      </c>
      <c r="F224" s="396" t="s">
        <v>634</v>
      </c>
      <c r="G224" s="262"/>
      <c r="H224" s="584">
        <v>0</v>
      </c>
    </row>
    <row r="225" spans="3:8" x14ac:dyDescent="0.25">
      <c r="C225" s="262"/>
      <c r="D225" s="262"/>
      <c r="E225" s="384" t="s">
        <v>1306</v>
      </c>
      <c r="F225" s="396" t="s">
        <v>634</v>
      </c>
      <c r="G225" s="262"/>
      <c r="H225" s="584">
        <v>0</v>
      </c>
    </row>
    <row r="226" spans="3:8" x14ac:dyDescent="0.25">
      <c r="C226" s="262"/>
      <c r="D226" s="262"/>
      <c r="E226" s="384" t="s">
        <v>1307</v>
      </c>
      <c r="F226" s="396" t="s">
        <v>634</v>
      </c>
      <c r="G226" s="262"/>
      <c r="H226" s="584">
        <v>0</v>
      </c>
    </row>
    <row r="227" spans="3:8" x14ac:dyDescent="0.25">
      <c r="C227" s="262"/>
      <c r="D227" s="262"/>
      <c r="E227" s="384" t="s">
        <v>1301</v>
      </c>
      <c r="F227" s="396" t="s">
        <v>634</v>
      </c>
      <c r="G227" s="262"/>
      <c r="H227" s="584">
        <v>0</v>
      </c>
    </row>
    <row r="228" spans="3:8" x14ac:dyDescent="0.25">
      <c r="C228" s="262"/>
      <c r="D228" s="262"/>
      <c r="E228" s="384" t="s">
        <v>1336</v>
      </c>
      <c r="F228" s="396" t="s">
        <v>634</v>
      </c>
      <c r="G228" s="262"/>
      <c r="H228" s="584">
        <v>0</v>
      </c>
    </row>
    <row r="229" spans="3:8" x14ac:dyDescent="0.25">
      <c r="C229" s="262"/>
      <c r="D229" s="262"/>
      <c r="E229" s="384" t="s">
        <v>1337</v>
      </c>
      <c r="F229" s="396" t="s">
        <v>634</v>
      </c>
      <c r="G229" s="262"/>
      <c r="H229" s="584">
        <v>71.5</v>
      </c>
    </row>
    <row r="230" spans="3:8" x14ac:dyDescent="0.25">
      <c r="C230" s="262"/>
      <c r="D230" s="262"/>
      <c r="E230" s="384" t="s">
        <v>1338</v>
      </c>
      <c r="F230" s="396" t="s">
        <v>634</v>
      </c>
      <c r="G230" s="262"/>
      <c r="H230" s="584">
        <v>86.41</v>
      </c>
    </row>
    <row r="231" spans="3:8" x14ac:dyDescent="0.25">
      <c r="C231" s="262"/>
      <c r="D231" s="262"/>
      <c r="E231" s="384" t="s">
        <v>1339</v>
      </c>
      <c r="F231" s="396" t="s">
        <v>634</v>
      </c>
      <c r="G231" s="262"/>
      <c r="H231" s="584">
        <v>0.33</v>
      </c>
    </row>
    <row r="232" spans="3:8" x14ac:dyDescent="0.25">
      <c r="C232" s="262"/>
      <c r="D232" s="262"/>
      <c r="E232" s="384" t="s">
        <v>1340</v>
      </c>
      <c r="F232" s="396" t="s">
        <v>634</v>
      </c>
      <c r="G232" s="262"/>
      <c r="H232" s="584">
        <v>0.52</v>
      </c>
    </row>
    <row r="233" spans="3:8" x14ac:dyDescent="0.25">
      <c r="C233" s="262"/>
      <c r="D233" s="262"/>
      <c r="E233" s="384" t="s">
        <v>1263</v>
      </c>
      <c r="F233" s="396" t="s">
        <v>634</v>
      </c>
      <c r="G233" s="262"/>
      <c r="H233" s="584">
        <v>0.68</v>
      </c>
    </row>
    <row r="234" spans="3:8" x14ac:dyDescent="0.25">
      <c r="C234" s="262"/>
      <c r="D234" s="262"/>
      <c r="E234" s="384" t="s">
        <v>1267</v>
      </c>
      <c r="F234" s="396" t="s">
        <v>634</v>
      </c>
      <c r="G234" s="262"/>
      <c r="H234" s="584">
        <v>0.24</v>
      </c>
    </row>
    <row r="235" spans="3:8" x14ac:dyDescent="0.25">
      <c r="C235" s="262"/>
      <c r="D235" s="262"/>
      <c r="E235" s="384" t="s">
        <v>1269</v>
      </c>
      <c r="F235" s="396" t="s">
        <v>634</v>
      </c>
      <c r="G235" s="262"/>
      <c r="H235" s="584">
        <v>0.24</v>
      </c>
    </row>
    <row r="236" spans="3:8" x14ac:dyDescent="0.25">
      <c r="C236" s="262"/>
      <c r="D236" s="262"/>
      <c r="E236" s="384" t="s">
        <v>1270</v>
      </c>
      <c r="F236" s="396" t="s">
        <v>634</v>
      </c>
      <c r="G236" s="262"/>
      <c r="H236" s="584">
        <v>0.55000000000000004</v>
      </c>
    </row>
    <row r="237" spans="3:8" x14ac:dyDescent="0.25">
      <c r="C237" s="262"/>
      <c r="D237" s="262"/>
      <c r="E237" s="384" t="s">
        <v>1271</v>
      </c>
      <c r="F237" s="396" t="s">
        <v>634</v>
      </c>
      <c r="G237" s="262"/>
      <c r="H237" s="584">
        <v>0.72</v>
      </c>
    </row>
    <row r="238" spans="3:8" x14ac:dyDescent="0.25">
      <c r="C238" s="262"/>
      <c r="D238" s="262"/>
      <c r="E238" s="384" t="s">
        <v>1341</v>
      </c>
      <c r="F238" s="396" t="s">
        <v>634</v>
      </c>
      <c r="G238" s="262"/>
      <c r="H238" s="584">
        <v>2.62</v>
      </c>
    </row>
    <row r="239" spans="3:8" x14ac:dyDescent="0.25">
      <c r="C239" s="262"/>
      <c r="D239" s="262"/>
      <c r="E239" s="384" t="s">
        <v>1342</v>
      </c>
      <c r="F239" s="396" t="s">
        <v>634</v>
      </c>
      <c r="G239" s="262"/>
      <c r="H239" s="584">
        <v>43.94</v>
      </c>
    </row>
    <row r="240" spans="3:8" x14ac:dyDescent="0.25">
      <c r="C240" s="262"/>
      <c r="D240" s="262"/>
      <c r="E240" s="384" t="s">
        <v>1343</v>
      </c>
      <c r="F240" s="396" t="s">
        <v>634</v>
      </c>
      <c r="G240" s="262"/>
      <c r="H240" s="584">
        <v>1.31</v>
      </c>
    </row>
    <row r="241" spans="3:8" x14ac:dyDescent="0.25">
      <c r="C241" s="262"/>
      <c r="D241" s="262"/>
      <c r="E241" s="384" t="s">
        <v>1344</v>
      </c>
      <c r="F241" s="396" t="s">
        <v>634</v>
      </c>
      <c r="G241" s="262"/>
      <c r="H241" s="584">
        <v>0</v>
      </c>
    </row>
    <row r="242" spans="3:8" x14ac:dyDescent="0.25">
      <c r="C242" s="262"/>
      <c r="D242" s="262"/>
      <c r="E242" s="384" t="s">
        <v>1345</v>
      </c>
      <c r="F242" s="396" t="s">
        <v>634</v>
      </c>
      <c r="G242" s="262"/>
      <c r="H242" s="584">
        <v>1.89</v>
      </c>
    </row>
    <row r="243" spans="3:8" x14ac:dyDescent="0.25">
      <c r="C243" s="262"/>
      <c r="D243" s="262"/>
      <c r="E243" s="384" t="s">
        <v>1346</v>
      </c>
      <c r="F243" s="396" t="s">
        <v>634</v>
      </c>
      <c r="G243" s="262"/>
      <c r="H243" s="584">
        <v>2.58</v>
      </c>
    </row>
    <row r="244" spans="3:8" x14ac:dyDescent="0.25">
      <c r="C244" s="262"/>
      <c r="D244" s="262"/>
      <c r="E244" s="384" t="s">
        <v>1347</v>
      </c>
      <c r="F244" s="396" t="s">
        <v>634</v>
      </c>
      <c r="G244" s="262"/>
      <c r="H244" s="584">
        <v>3.17</v>
      </c>
    </row>
    <row r="245" spans="3:8" x14ac:dyDescent="0.25">
      <c r="C245" s="262"/>
      <c r="D245" s="262"/>
      <c r="E245" s="384" t="s">
        <v>1348</v>
      </c>
      <c r="F245" s="396" t="s">
        <v>634</v>
      </c>
      <c r="G245" s="262"/>
      <c r="H245" s="584">
        <v>3.87</v>
      </c>
    </row>
    <row r="246" spans="3:8" x14ac:dyDescent="0.25">
      <c r="C246" s="262"/>
      <c r="D246" s="262"/>
      <c r="E246" s="530" t="s">
        <v>1349</v>
      </c>
      <c r="F246" s="396" t="s">
        <v>634</v>
      </c>
      <c r="G246" s="262"/>
      <c r="H246" s="584">
        <v>0</v>
      </c>
    </row>
    <row r="247" spans="3:8" x14ac:dyDescent="0.25">
      <c r="C247" s="262"/>
      <c r="D247" s="262"/>
      <c r="E247" s="530" t="s">
        <v>1350</v>
      </c>
      <c r="F247" s="396" t="s">
        <v>634</v>
      </c>
      <c r="G247" s="262"/>
      <c r="H247" s="584">
        <v>0</v>
      </c>
    </row>
    <row r="248" spans="3:8" x14ac:dyDescent="0.25">
      <c r="C248" s="262"/>
      <c r="D248" s="262"/>
      <c r="E248" s="384" t="s">
        <v>1351</v>
      </c>
      <c r="F248" s="396" t="s">
        <v>634</v>
      </c>
      <c r="G248" s="262"/>
      <c r="H248" s="584">
        <v>0</v>
      </c>
    </row>
    <row r="249" spans="3:8" x14ac:dyDescent="0.25">
      <c r="C249" s="262"/>
      <c r="D249" s="262"/>
      <c r="E249" s="384" t="s">
        <v>1352</v>
      </c>
      <c r="F249" s="396" t="s">
        <v>634</v>
      </c>
      <c r="G249" s="262"/>
      <c r="H249" s="584">
        <v>0</v>
      </c>
    </row>
    <row r="250" spans="3:8" x14ac:dyDescent="0.25">
      <c r="C250" s="262"/>
      <c r="D250" s="262"/>
      <c r="E250" s="384" t="s">
        <v>1353</v>
      </c>
      <c r="F250" s="396" t="s">
        <v>634</v>
      </c>
      <c r="G250" s="262"/>
      <c r="H250" s="584">
        <v>0</v>
      </c>
    </row>
    <row r="251" spans="3:8" x14ac:dyDescent="0.25">
      <c r="C251" s="262"/>
      <c r="D251" s="262"/>
      <c r="E251" s="384" t="s">
        <v>1354</v>
      </c>
      <c r="F251" s="396" t="s">
        <v>634</v>
      </c>
      <c r="G251" s="262"/>
      <c r="H251" s="584">
        <v>0</v>
      </c>
    </row>
    <row r="252" spans="3:8" x14ac:dyDescent="0.25">
      <c r="C252" s="262"/>
      <c r="D252" s="262"/>
      <c r="E252" s="384" t="s">
        <v>1355</v>
      </c>
      <c r="F252" s="396" t="s">
        <v>634</v>
      </c>
      <c r="G252" s="262"/>
      <c r="H252" s="584">
        <v>52.98</v>
      </c>
    </row>
    <row r="253" spans="3:8" x14ac:dyDescent="0.25">
      <c r="C253" s="262"/>
      <c r="D253" s="262"/>
      <c r="E253" s="384" t="s">
        <v>1356</v>
      </c>
      <c r="F253" s="396" t="s">
        <v>634</v>
      </c>
      <c r="G253" s="262"/>
      <c r="H253" s="584">
        <v>10.14</v>
      </c>
    </row>
    <row r="254" spans="3:8" x14ac:dyDescent="0.25">
      <c r="C254" s="262"/>
      <c r="D254" s="262"/>
      <c r="E254" s="384" t="s">
        <v>1357</v>
      </c>
      <c r="F254" s="396" t="s">
        <v>634</v>
      </c>
      <c r="G254" s="262"/>
      <c r="H254" s="584">
        <v>0</v>
      </c>
    </row>
    <row r="255" spans="3:8" x14ac:dyDescent="0.25">
      <c r="C255" s="262"/>
      <c r="D255" s="262"/>
      <c r="E255" s="384" t="s">
        <v>1358</v>
      </c>
      <c r="F255" s="396" t="s">
        <v>634</v>
      </c>
      <c r="G255" s="262"/>
      <c r="H255" s="584">
        <v>37.65</v>
      </c>
    </row>
    <row r="256" spans="3:8" x14ac:dyDescent="0.25">
      <c r="C256" s="262"/>
      <c r="D256" s="262"/>
      <c r="E256" s="384" t="s">
        <v>1359</v>
      </c>
      <c r="F256" s="396" t="s">
        <v>634</v>
      </c>
      <c r="G256" s="262"/>
      <c r="H256" s="584">
        <v>15.93</v>
      </c>
    </row>
    <row r="257" spans="3:8" x14ac:dyDescent="0.25">
      <c r="C257" s="262"/>
      <c r="D257" s="262"/>
      <c r="E257" s="384" t="s">
        <v>1360</v>
      </c>
      <c r="F257" s="396" t="s">
        <v>634</v>
      </c>
      <c r="G257" s="262"/>
      <c r="H257" s="584">
        <v>22.15</v>
      </c>
    </row>
    <row r="258" spans="3:8" x14ac:dyDescent="0.25">
      <c r="C258" s="262"/>
      <c r="D258" s="262"/>
      <c r="E258" s="384" t="s">
        <v>1361</v>
      </c>
      <c r="F258" s="396" t="s">
        <v>634</v>
      </c>
      <c r="G258" s="262"/>
      <c r="H258" s="584">
        <v>1.78</v>
      </c>
    </row>
    <row r="259" spans="3:8" x14ac:dyDescent="0.25">
      <c r="C259" s="262"/>
      <c r="D259" s="262"/>
      <c r="E259" s="384" t="s">
        <v>1362</v>
      </c>
      <c r="F259" s="396" t="s">
        <v>634</v>
      </c>
      <c r="G259" s="262"/>
      <c r="H259" s="584">
        <v>1.2</v>
      </c>
    </row>
    <row r="260" spans="3:8" x14ac:dyDescent="0.25">
      <c r="C260" s="262"/>
      <c r="D260" s="262"/>
      <c r="E260" s="384" t="s">
        <v>1363</v>
      </c>
      <c r="F260" s="396" t="s">
        <v>634</v>
      </c>
      <c r="G260" s="262"/>
      <c r="H260" s="584">
        <v>77.89</v>
      </c>
    </row>
    <row r="261" spans="3:8" x14ac:dyDescent="0.25">
      <c r="C261" s="262"/>
      <c r="D261" s="262"/>
      <c r="E261" s="384" t="s">
        <v>1364</v>
      </c>
      <c r="F261" s="396" t="s">
        <v>634</v>
      </c>
      <c r="G261" s="262"/>
      <c r="H261" s="584">
        <v>77.83</v>
      </c>
    </row>
    <row r="262" spans="3:8" x14ac:dyDescent="0.25">
      <c r="C262" s="262"/>
      <c r="D262" s="262"/>
      <c r="E262" s="384" t="s">
        <v>1365</v>
      </c>
      <c r="F262" s="396" t="s">
        <v>634</v>
      </c>
      <c r="G262" s="262"/>
      <c r="H262" s="584">
        <v>77.83</v>
      </c>
    </row>
    <row r="263" spans="3:8" x14ac:dyDescent="0.25">
      <c r="C263" s="262"/>
      <c r="D263" s="262"/>
      <c r="E263" s="384" t="s">
        <v>1366</v>
      </c>
      <c r="F263" s="396" t="s">
        <v>634</v>
      </c>
      <c r="G263" s="262"/>
      <c r="H263" s="584">
        <v>77.83</v>
      </c>
    </row>
    <row r="264" spans="3:8" x14ac:dyDescent="0.25">
      <c r="C264" s="262"/>
      <c r="D264" s="262"/>
      <c r="E264" s="384" t="s">
        <v>1367</v>
      </c>
      <c r="F264" s="396" t="s">
        <v>634</v>
      </c>
      <c r="G264" s="262"/>
      <c r="H264" s="584">
        <v>79.64</v>
      </c>
    </row>
    <row r="265" spans="3:8" x14ac:dyDescent="0.25">
      <c r="C265" s="262"/>
      <c r="D265" s="262"/>
      <c r="E265" s="384" t="s">
        <v>1368</v>
      </c>
      <c r="F265" s="396" t="s">
        <v>634</v>
      </c>
      <c r="G265" s="262"/>
      <c r="H265" s="584">
        <v>79.64</v>
      </c>
    </row>
    <row r="266" spans="3:8" x14ac:dyDescent="0.25">
      <c r="C266" s="262"/>
      <c r="D266" s="262"/>
      <c r="E266" s="384" t="s">
        <v>1369</v>
      </c>
      <c r="F266" s="396" t="s">
        <v>634</v>
      </c>
      <c r="G266" s="262"/>
      <c r="H266" s="584">
        <v>79.64</v>
      </c>
    </row>
    <row r="267" spans="3:8" x14ac:dyDescent="0.25">
      <c r="C267" s="262"/>
      <c r="D267" s="262"/>
      <c r="E267" s="384" t="s">
        <v>1370</v>
      </c>
      <c r="F267" s="396" t="s">
        <v>634</v>
      </c>
      <c r="G267" s="262"/>
      <c r="H267" s="584">
        <v>79.64</v>
      </c>
    </row>
    <row r="268" spans="3:8" x14ac:dyDescent="0.25">
      <c r="C268" s="262"/>
      <c r="D268" s="262"/>
      <c r="E268" s="384" t="s">
        <v>1371</v>
      </c>
      <c r="F268" s="396" t="s">
        <v>634</v>
      </c>
      <c r="G268" s="262"/>
      <c r="H268" s="584">
        <v>85.07</v>
      </c>
    </row>
    <row r="269" spans="3:8" x14ac:dyDescent="0.25">
      <c r="C269" s="262"/>
      <c r="D269" s="262"/>
      <c r="E269" s="384" t="s">
        <v>1372</v>
      </c>
      <c r="F269" s="396" t="s">
        <v>634</v>
      </c>
      <c r="G269" s="262"/>
      <c r="H269" s="584">
        <v>85.07</v>
      </c>
    </row>
    <row r="270" spans="3:8" x14ac:dyDescent="0.25">
      <c r="C270" s="262"/>
      <c r="D270" s="262"/>
      <c r="E270" s="384" t="s">
        <v>1373</v>
      </c>
      <c r="F270" s="396" t="s">
        <v>634</v>
      </c>
      <c r="G270" s="262"/>
      <c r="H270" s="584">
        <v>85.07</v>
      </c>
    </row>
    <row r="271" spans="3:8" x14ac:dyDescent="0.25">
      <c r="C271" s="262"/>
      <c r="D271" s="262"/>
      <c r="E271" s="384" t="s">
        <v>1374</v>
      </c>
      <c r="F271" s="396" t="s">
        <v>634</v>
      </c>
      <c r="G271" s="262"/>
      <c r="H271" s="584">
        <v>85.07</v>
      </c>
    </row>
    <row r="272" spans="3:8" x14ac:dyDescent="0.25">
      <c r="C272" s="262"/>
      <c r="D272" s="262"/>
      <c r="E272" s="384" t="s">
        <v>1375</v>
      </c>
      <c r="F272" s="396" t="s">
        <v>634</v>
      </c>
      <c r="G272" s="262"/>
      <c r="H272" s="584">
        <v>85.98</v>
      </c>
    </row>
    <row r="273" spans="3:8" x14ac:dyDescent="0.25">
      <c r="C273" s="262"/>
      <c r="D273" s="262"/>
      <c r="E273" s="384" t="s">
        <v>1376</v>
      </c>
      <c r="F273" s="396" t="s">
        <v>634</v>
      </c>
      <c r="G273" s="262"/>
      <c r="H273" s="584">
        <v>85.98</v>
      </c>
    </row>
    <row r="274" spans="3:8" x14ac:dyDescent="0.25">
      <c r="C274" s="262"/>
      <c r="D274" s="262"/>
      <c r="E274" s="384" t="s">
        <v>1377</v>
      </c>
      <c r="F274" s="396" t="s">
        <v>634</v>
      </c>
      <c r="G274" s="262"/>
      <c r="H274" s="584">
        <v>88.69</v>
      </c>
    </row>
    <row r="275" spans="3:8" x14ac:dyDescent="0.25">
      <c r="C275" s="262"/>
      <c r="D275" s="262"/>
      <c r="E275" s="384" t="s">
        <v>1378</v>
      </c>
      <c r="F275" s="396" t="s">
        <v>634</v>
      </c>
      <c r="G275" s="262"/>
      <c r="H275" s="584">
        <v>88.69</v>
      </c>
    </row>
    <row r="276" spans="3:8" x14ac:dyDescent="0.25">
      <c r="C276" s="262"/>
      <c r="D276" s="262"/>
      <c r="E276" s="384" t="s">
        <v>1379</v>
      </c>
      <c r="F276" s="396" t="s">
        <v>634</v>
      </c>
      <c r="G276" s="262"/>
      <c r="H276" s="584">
        <v>113.13</v>
      </c>
    </row>
    <row r="277" spans="3:8" x14ac:dyDescent="0.25">
      <c r="C277" s="262"/>
      <c r="D277" s="262"/>
      <c r="E277" s="384" t="s">
        <v>1380</v>
      </c>
      <c r="F277" s="396" t="s">
        <v>634</v>
      </c>
      <c r="G277" s="262"/>
      <c r="H277" s="584">
        <v>114.03</v>
      </c>
    </row>
    <row r="278" spans="3:8" x14ac:dyDescent="0.25">
      <c r="C278" s="262"/>
      <c r="D278" s="262"/>
      <c r="E278" s="384" t="s">
        <v>1381</v>
      </c>
      <c r="F278" s="396" t="s">
        <v>634</v>
      </c>
      <c r="G278" s="262"/>
      <c r="H278" s="584">
        <v>121.27</v>
      </c>
    </row>
    <row r="279" spans="3:8" x14ac:dyDescent="0.25">
      <c r="C279" s="262"/>
      <c r="D279" s="262"/>
      <c r="E279" s="384" t="s">
        <v>1382</v>
      </c>
      <c r="F279" s="396" t="s">
        <v>634</v>
      </c>
      <c r="G279" s="262"/>
      <c r="H279" s="584">
        <v>121.27</v>
      </c>
    </row>
    <row r="280" spans="3:8" x14ac:dyDescent="0.25">
      <c r="C280" s="262"/>
      <c r="D280" s="262"/>
      <c r="E280" s="384" t="s">
        <v>1383</v>
      </c>
      <c r="F280" s="396" t="s">
        <v>634</v>
      </c>
      <c r="G280" s="262"/>
      <c r="H280" s="584">
        <v>0</v>
      </c>
    </row>
    <row r="281" spans="3:8" x14ac:dyDescent="0.25">
      <c r="C281" s="262"/>
      <c r="D281" s="262"/>
      <c r="E281" s="384" t="s">
        <v>1384</v>
      </c>
      <c r="F281" s="396" t="s">
        <v>634</v>
      </c>
      <c r="G281" s="262"/>
      <c r="H281" s="584">
        <v>131.22999999999999</v>
      </c>
    </row>
    <row r="282" spans="3:8" x14ac:dyDescent="0.25">
      <c r="C282" s="262"/>
      <c r="D282" s="262"/>
      <c r="E282" s="384" t="s">
        <v>1385</v>
      </c>
      <c r="F282" s="396" t="s">
        <v>634</v>
      </c>
      <c r="G282" s="262"/>
      <c r="H282" s="584">
        <v>0</v>
      </c>
    </row>
    <row r="283" spans="3:8" x14ac:dyDescent="0.25">
      <c r="C283" s="262"/>
      <c r="D283" s="262"/>
      <c r="E283" s="384" t="s">
        <v>1386</v>
      </c>
      <c r="F283" s="396" t="s">
        <v>634</v>
      </c>
      <c r="G283" s="262"/>
      <c r="H283" s="584">
        <v>139.37</v>
      </c>
    </row>
    <row r="284" spans="3:8" x14ac:dyDescent="0.25">
      <c r="C284" s="262"/>
      <c r="D284" s="262"/>
      <c r="E284" s="384" t="s">
        <v>1387</v>
      </c>
      <c r="F284" s="396" t="s">
        <v>634</v>
      </c>
      <c r="G284" s="262"/>
      <c r="H284" s="584">
        <v>0</v>
      </c>
    </row>
    <row r="285" spans="3:8" x14ac:dyDescent="0.25">
      <c r="C285" s="262"/>
      <c r="D285" s="262"/>
      <c r="E285" s="384" t="s">
        <v>1388</v>
      </c>
      <c r="F285" s="396" t="s">
        <v>634</v>
      </c>
      <c r="G285" s="262"/>
      <c r="H285" s="584">
        <v>0</v>
      </c>
    </row>
    <row r="286" spans="3:8" x14ac:dyDescent="0.25">
      <c r="C286" s="262"/>
      <c r="D286" s="262"/>
      <c r="E286" s="384" t="s">
        <v>1389</v>
      </c>
      <c r="F286" s="396" t="s">
        <v>634</v>
      </c>
      <c r="G286" s="262"/>
      <c r="H286" s="584">
        <v>0</v>
      </c>
    </row>
    <row r="287" spans="3:8" x14ac:dyDescent="0.25">
      <c r="C287" s="262"/>
      <c r="D287" s="262"/>
      <c r="E287" s="384" t="s">
        <v>1390</v>
      </c>
      <c r="F287" s="396" t="s">
        <v>634</v>
      </c>
      <c r="G287" s="262"/>
      <c r="H287" s="584">
        <v>0</v>
      </c>
    </row>
    <row r="288" spans="3:8" x14ac:dyDescent="0.25">
      <c r="C288" s="262"/>
      <c r="D288" s="262"/>
      <c r="E288" s="384" t="s">
        <v>1391</v>
      </c>
      <c r="F288" s="396" t="s">
        <v>634</v>
      </c>
      <c r="G288" s="262"/>
      <c r="H288" s="584">
        <v>0</v>
      </c>
    </row>
    <row r="289" spans="3:8" x14ac:dyDescent="0.25">
      <c r="C289" s="262"/>
      <c r="D289" s="262"/>
      <c r="E289" s="384" t="s">
        <v>1392</v>
      </c>
      <c r="F289" s="396" t="s">
        <v>634</v>
      </c>
      <c r="G289" s="262"/>
      <c r="H289" s="584">
        <v>0</v>
      </c>
    </row>
    <row r="290" spans="3:8" x14ac:dyDescent="0.25">
      <c r="C290" s="262"/>
      <c r="D290" s="262"/>
      <c r="E290" s="384" t="s">
        <v>1393</v>
      </c>
      <c r="F290" s="396" t="s">
        <v>634</v>
      </c>
      <c r="G290" s="262"/>
      <c r="H290" s="584">
        <v>0</v>
      </c>
    </row>
    <row r="291" spans="3:8" x14ac:dyDescent="0.25">
      <c r="C291" s="262"/>
      <c r="D291" s="262"/>
      <c r="E291" s="384" t="s">
        <v>1394</v>
      </c>
      <c r="F291" s="396" t="s">
        <v>634</v>
      </c>
      <c r="G291" s="262"/>
      <c r="H291" s="584">
        <v>0</v>
      </c>
    </row>
    <row r="292" spans="3:8" x14ac:dyDescent="0.25">
      <c r="C292" s="262"/>
      <c r="D292" s="262"/>
      <c r="E292" s="384" t="s">
        <v>1395</v>
      </c>
      <c r="F292" s="396" t="s">
        <v>634</v>
      </c>
      <c r="G292" s="262"/>
      <c r="H292" s="584">
        <v>0</v>
      </c>
    </row>
    <row r="293" spans="3:8" x14ac:dyDescent="0.25">
      <c r="C293" s="262"/>
      <c r="D293" s="262"/>
      <c r="E293" s="384" t="s">
        <v>1396</v>
      </c>
      <c r="F293" s="396" t="s">
        <v>634</v>
      </c>
      <c r="G293" s="262"/>
      <c r="H293" s="584">
        <v>0</v>
      </c>
    </row>
    <row r="294" spans="3:8" x14ac:dyDescent="0.25">
      <c r="C294" s="262"/>
      <c r="D294" s="262"/>
      <c r="E294" s="384" t="s">
        <v>1397</v>
      </c>
      <c r="F294" s="396" t="s">
        <v>634</v>
      </c>
      <c r="G294" s="262"/>
      <c r="H294" s="584">
        <v>0</v>
      </c>
    </row>
    <row r="295" spans="3:8" x14ac:dyDescent="0.25">
      <c r="C295" s="262"/>
      <c r="D295" s="262"/>
      <c r="E295" s="384" t="s">
        <v>1398</v>
      </c>
      <c r="F295" s="396" t="s">
        <v>634</v>
      </c>
      <c r="G295" s="262"/>
      <c r="H295" s="584">
        <v>71.95</v>
      </c>
    </row>
    <row r="296" spans="3:8" x14ac:dyDescent="0.25">
      <c r="C296" s="262"/>
      <c r="D296" s="262"/>
      <c r="E296" s="384" t="s">
        <v>1399</v>
      </c>
      <c r="F296" s="396" t="s">
        <v>634</v>
      </c>
      <c r="G296" s="262"/>
      <c r="H296" s="584">
        <v>71.95</v>
      </c>
    </row>
    <row r="297" spans="3:8" x14ac:dyDescent="0.25">
      <c r="C297" s="262"/>
      <c r="D297" s="262"/>
      <c r="E297" s="384" t="s">
        <v>1400</v>
      </c>
      <c r="F297" s="396" t="s">
        <v>634</v>
      </c>
      <c r="G297" s="262"/>
      <c r="H297" s="584">
        <v>71.95</v>
      </c>
    </row>
    <row r="298" spans="3:8" x14ac:dyDescent="0.25">
      <c r="C298" s="262"/>
      <c r="D298" s="262"/>
      <c r="E298" s="384" t="s">
        <v>1401</v>
      </c>
      <c r="F298" s="396" t="s">
        <v>634</v>
      </c>
      <c r="G298" s="262"/>
      <c r="H298" s="584">
        <v>71.95</v>
      </c>
    </row>
    <row r="299" spans="3:8" x14ac:dyDescent="0.25">
      <c r="C299" s="262"/>
      <c r="D299" s="262"/>
      <c r="E299" s="384" t="s">
        <v>1402</v>
      </c>
      <c r="F299" s="396" t="s">
        <v>634</v>
      </c>
      <c r="G299" s="262"/>
      <c r="H299" s="584">
        <v>73.489999999999995</v>
      </c>
    </row>
    <row r="300" spans="3:8" x14ac:dyDescent="0.25">
      <c r="C300" s="262"/>
      <c r="D300" s="262"/>
      <c r="E300" s="384" t="s">
        <v>1403</v>
      </c>
      <c r="F300" s="396" t="s">
        <v>634</v>
      </c>
      <c r="G300" s="262"/>
      <c r="H300" s="584">
        <v>73.489999999999995</v>
      </c>
    </row>
    <row r="301" spans="3:8" x14ac:dyDescent="0.25">
      <c r="C301" s="262"/>
      <c r="D301" s="262"/>
      <c r="E301" s="384" t="s">
        <v>1404</v>
      </c>
      <c r="F301" s="396" t="s">
        <v>634</v>
      </c>
      <c r="G301" s="262"/>
      <c r="H301" s="584">
        <v>73.489999999999995</v>
      </c>
    </row>
    <row r="302" spans="3:8" x14ac:dyDescent="0.25">
      <c r="C302" s="262"/>
      <c r="D302" s="262"/>
      <c r="E302" s="384" t="s">
        <v>1405</v>
      </c>
      <c r="F302" s="396" t="s">
        <v>634</v>
      </c>
      <c r="G302" s="262"/>
      <c r="H302" s="584">
        <v>73.489999999999995</v>
      </c>
    </row>
    <row r="303" spans="3:8" x14ac:dyDescent="0.25">
      <c r="C303" s="262"/>
      <c r="D303" s="262"/>
      <c r="E303" s="384" t="s">
        <v>1406</v>
      </c>
      <c r="F303" s="396" t="s">
        <v>634</v>
      </c>
      <c r="G303" s="262"/>
      <c r="H303" s="584">
        <v>78.62</v>
      </c>
    </row>
    <row r="304" spans="3:8" x14ac:dyDescent="0.25">
      <c r="C304" s="262"/>
      <c r="D304" s="262"/>
      <c r="E304" s="384" t="s">
        <v>1407</v>
      </c>
      <c r="F304" s="396" t="s">
        <v>634</v>
      </c>
      <c r="G304" s="262"/>
      <c r="H304" s="584">
        <v>78.62</v>
      </c>
    </row>
    <row r="305" spans="3:8" x14ac:dyDescent="0.25">
      <c r="C305" s="262"/>
      <c r="D305" s="262"/>
      <c r="E305" s="384" t="s">
        <v>1408</v>
      </c>
      <c r="F305" s="396" t="s">
        <v>634</v>
      </c>
      <c r="G305" s="262"/>
      <c r="H305" s="584">
        <v>78.62</v>
      </c>
    </row>
    <row r="306" spans="3:8" x14ac:dyDescent="0.25">
      <c r="C306" s="262"/>
      <c r="D306" s="262"/>
      <c r="E306" s="384" t="s">
        <v>1409</v>
      </c>
      <c r="F306" s="396" t="s">
        <v>634</v>
      </c>
      <c r="G306" s="262"/>
      <c r="H306" s="584">
        <v>78.62</v>
      </c>
    </row>
    <row r="307" spans="3:8" x14ac:dyDescent="0.25">
      <c r="C307" s="262"/>
      <c r="D307" s="262"/>
      <c r="E307" s="384" t="s">
        <v>1410</v>
      </c>
      <c r="F307" s="396" t="s">
        <v>634</v>
      </c>
      <c r="G307" s="262"/>
      <c r="H307" s="584">
        <v>80.27</v>
      </c>
    </row>
    <row r="308" spans="3:8" x14ac:dyDescent="0.25">
      <c r="C308" s="262"/>
      <c r="D308" s="262"/>
      <c r="E308" s="384" t="s">
        <v>1411</v>
      </c>
      <c r="F308" s="396" t="s">
        <v>634</v>
      </c>
      <c r="G308" s="262"/>
      <c r="H308" s="584">
        <v>80.27</v>
      </c>
    </row>
    <row r="309" spans="3:8" x14ac:dyDescent="0.25">
      <c r="C309" s="262"/>
      <c r="D309" s="262"/>
      <c r="E309" s="384" t="s">
        <v>1412</v>
      </c>
      <c r="F309" s="396" t="s">
        <v>634</v>
      </c>
      <c r="G309" s="262"/>
      <c r="H309" s="584">
        <v>83.76</v>
      </c>
    </row>
    <row r="310" spans="3:8" x14ac:dyDescent="0.25">
      <c r="C310" s="262"/>
      <c r="D310" s="262"/>
      <c r="E310" s="384" t="s">
        <v>1413</v>
      </c>
      <c r="F310" s="396" t="s">
        <v>634</v>
      </c>
      <c r="G310" s="262"/>
      <c r="H310" s="584">
        <v>83.76</v>
      </c>
    </row>
    <row r="311" spans="3:8" x14ac:dyDescent="0.25">
      <c r="C311" s="262"/>
      <c r="D311" s="262"/>
      <c r="E311" s="384" t="s">
        <v>1414</v>
      </c>
      <c r="F311" s="396" t="s">
        <v>634</v>
      </c>
      <c r="G311" s="262"/>
      <c r="H311" s="584">
        <v>0</v>
      </c>
    </row>
    <row r="312" spans="3:8" x14ac:dyDescent="0.25">
      <c r="C312" s="262"/>
      <c r="D312" s="262"/>
      <c r="E312" s="384" t="s">
        <v>1415</v>
      </c>
      <c r="F312" s="396" t="s">
        <v>634</v>
      </c>
      <c r="G312" s="262"/>
      <c r="H312" s="584">
        <v>0</v>
      </c>
    </row>
    <row r="313" spans="3:8" x14ac:dyDescent="0.25">
      <c r="C313" s="262"/>
      <c r="D313" s="262"/>
      <c r="E313" s="384" t="s">
        <v>1416</v>
      </c>
      <c r="F313" s="396" t="s">
        <v>634</v>
      </c>
      <c r="G313" s="262"/>
      <c r="H313" s="584">
        <v>0</v>
      </c>
    </row>
    <row r="314" spans="3:8" x14ac:dyDescent="0.25">
      <c r="C314" s="262"/>
      <c r="D314" s="262"/>
      <c r="E314" s="384" t="s">
        <v>1417</v>
      </c>
      <c r="F314" s="396" t="s">
        <v>634</v>
      </c>
      <c r="G314" s="262"/>
      <c r="H314" s="584">
        <v>0</v>
      </c>
    </row>
    <row r="315" spans="3:8" x14ac:dyDescent="0.25">
      <c r="C315" s="262"/>
      <c r="D315" s="262"/>
      <c r="E315" s="384" t="s">
        <v>1418</v>
      </c>
      <c r="F315" s="396" t="s">
        <v>634</v>
      </c>
      <c r="G315" s="262"/>
      <c r="H315" s="584">
        <v>0</v>
      </c>
    </row>
    <row r="316" spans="3:8" x14ac:dyDescent="0.25">
      <c r="C316" s="262"/>
      <c r="D316" s="262"/>
      <c r="E316" s="384" t="s">
        <v>1419</v>
      </c>
      <c r="F316" s="396" t="s">
        <v>634</v>
      </c>
      <c r="G316" s="262"/>
      <c r="H316" s="584">
        <v>0</v>
      </c>
    </row>
    <row r="317" spans="3:8" x14ac:dyDescent="0.25">
      <c r="C317" s="262"/>
      <c r="D317" s="262"/>
      <c r="E317" s="384" t="s">
        <v>1420</v>
      </c>
      <c r="F317" s="396" t="s">
        <v>634</v>
      </c>
      <c r="G317" s="262"/>
      <c r="H317" s="584">
        <v>0</v>
      </c>
    </row>
    <row r="318" spans="3:8" x14ac:dyDescent="0.25">
      <c r="C318" s="262"/>
      <c r="D318" s="262"/>
      <c r="E318" s="384" t="s">
        <v>1421</v>
      </c>
      <c r="F318" s="396" t="s">
        <v>634</v>
      </c>
      <c r="G318" s="262"/>
      <c r="H318" s="584">
        <v>31.68</v>
      </c>
    </row>
    <row r="319" spans="3:8" x14ac:dyDescent="0.25">
      <c r="C319" s="262"/>
      <c r="D319" s="262"/>
      <c r="E319" s="384" t="s">
        <v>1422</v>
      </c>
      <c r="F319" s="396" t="s">
        <v>634</v>
      </c>
      <c r="G319" s="262"/>
      <c r="H319" s="584">
        <v>37.11</v>
      </c>
    </row>
    <row r="320" spans="3:8" x14ac:dyDescent="0.25">
      <c r="C320" s="262"/>
      <c r="D320" s="262"/>
      <c r="E320" s="384" t="s">
        <v>1423</v>
      </c>
      <c r="F320" s="396" t="s">
        <v>634</v>
      </c>
      <c r="G320" s="262"/>
      <c r="H320" s="584">
        <v>37.11</v>
      </c>
    </row>
    <row r="321" spans="3:8" x14ac:dyDescent="0.25">
      <c r="C321" s="262"/>
      <c r="D321" s="262"/>
      <c r="E321" s="384" t="s">
        <v>1424</v>
      </c>
      <c r="F321" s="396" t="s">
        <v>634</v>
      </c>
      <c r="G321" s="262"/>
      <c r="H321" s="584">
        <v>0</v>
      </c>
    </row>
    <row r="322" spans="3:8" x14ac:dyDescent="0.25">
      <c r="C322" s="262"/>
      <c r="D322" s="262"/>
      <c r="E322" s="384" t="s">
        <v>1425</v>
      </c>
      <c r="F322" s="396" t="s">
        <v>634</v>
      </c>
      <c r="G322" s="262"/>
      <c r="H322" s="584">
        <v>0</v>
      </c>
    </row>
    <row r="323" spans="3:8" x14ac:dyDescent="0.25">
      <c r="C323" s="262"/>
      <c r="D323" s="262"/>
      <c r="E323" s="384" t="s">
        <v>1426</v>
      </c>
      <c r="F323" s="396" t="s">
        <v>634</v>
      </c>
      <c r="G323" s="262"/>
      <c r="H323" s="584">
        <v>0</v>
      </c>
    </row>
    <row r="324" spans="3:8" x14ac:dyDescent="0.25">
      <c r="C324" s="262"/>
      <c r="D324" s="262"/>
      <c r="E324" s="384" t="s">
        <v>1427</v>
      </c>
      <c r="F324" s="396" t="s">
        <v>634</v>
      </c>
      <c r="G324" s="262"/>
      <c r="H324" s="584">
        <v>0</v>
      </c>
    </row>
    <row r="325" spans="3:8" x14ac:dyDescent="0.25">
      <c r="C325" s="262"/>
      <c r="D325" s="262"/>
      <c r="E325" s="384" t="s">
        <v>1428</v>
      </c>
      <c r="F325" s="396" t="s">
        <v>634</v>
      </c>
      <c r="G325" s="262"/>
      <c r="H325" s="584">
        <v>31.68</v>
      </c>
    </row>
    <row r="326" spans="3:8" x14ac:dyDescent="0.25">
      <c r="C326" s="262"/>
      <c r="D326" s="262"/>
      <c r="E326" s="384"/>
      <c r="F326" s="396"/>
      <c r="G326" s="262"/>
      <c r="H326" s="584">
        <v>0</v>
      </c>
    </row>
    <row r="327" spans="3:8" x14ac:dyDescent="0.25">
      <c r="C327" s="262"/>
      <c r="D327" s="262"/>
      <c r="E327" s="384" t="s">
        <v>1429</v>
      </c>
      <c r="F327" s="396" t="s">
        <v>634</v>
      </c>
      <c r="G327" s="262"/>
      <c r="H327" s="584">
        <v>64.930000000000007</v>
      </c>
    </row>
    <row r="328" spans="3:8" x14ac:dyDescent="0.25">
      <c r="C328" s="262"/>
      <c r="D328" s="262"/>
      <c r="E328" s="384" t="s">
        <v>1430</v>
      </c>
      <c r="F328" s="396" t="s">
        <v>634</v>
      </c>
      <c r="G328" s="262"/>
      <c r="H328" s="584">
        <v>71.010000000000005</v>
      </c>
    </row>
    <row r="329" spans="3:8" x14ac:dyDescent="0.25">
      <c r="C329" s="262"/>
      <c r="D329" s="262"/>
      <c r="E329" s="384" t="s">
        <v>1431</v>
      </c>
      <c r="F329" s="396" t="s">
        <v>634</v>
      </c>
      <c r="G329" s="262"/>
      <c r="H329" s="584">
        <v>71.010000000000005</v>
      </c>
    </row>
    <row r="330" spans="3:8" x14ac:dyDescent="0.25">
      <c r="C330" s="262"/>
      <c r="D330" s="262"/>
      <c r="E330" s="384" t="s">
        <v>1432</v>
      </c>
      <c r="F330" s="396" t="s">
        <v>634</v>
      </c>
      <c r="G330" s="262"/>
      <c r="H330" s="584">
        <v>72.510000000000005</v>
      </c>
    </row>
    <row r="331" spans="3:8" x14ac:dyDescent="0.25">
      <c r="C331" s="262"/>
      <c r="D331" s="262"/>
      <c r="E331" s="384" t="s">
        <v>1433</v>
      </c>
      <c r="F331" s="396" t="s">
        <v>634</v>
      </c>
      <c r="G331" s="262"/>
      <c r="H331" s="584">
        <v>72.510000000000005</v>
      </c>
    </row>
    <row r="332" spans="3:8" x14ac:dyDescent="0.25">
      <c r="C332" s="262"/>
      <c r="D332" s="262"/>
      <c r="E332" s="384"/>
      <c r="F332" s="396" t="s">
        <v>634</v>
      </c>
      <c r="G332" s="262"/>
      <c r="H332" s="584">
        <v>0</v>
      </c>
    </row>
    <row r="333" spans="3:8" x14ac:dyDescent="0.25">
      <c r="C333" s="262"/>
      <c r="D333" s="262"/>
      <c r="E333" s="384" t="s">
        <v>1434</v>
      </c>
      <c r="F333" s="396" t="s">
        <v>634</v>
      </c>
      <c r="G333" s="262"/>
      <c r="H333" s="584">
        <v>118.85</v>
      </c>
    </row>
    <row r="334" spans="3:8" x14ac:dyDescent="0.25">
      <c r="C334" s="262"/>
      <c r="D334" s="262"/>
      <c r="E334" s="384" t="s">
        <v>1435</v>
      </c>
      <c r="F334" s="396" t="s">
        <v>634</v>
      </c>
      <c r="G334" s="262"/>
      <c r="H334" s="584">
        <v>118.85</v>
      </c>
    </row>
    <row r="335" spans="3:8" x14ac:dyDescent="0.25">
      <c r="C335" s="262"/>
      <c r="D335" s="262"/>
      <c r="E335" s="384" t="s">
        <v>1436</v>
      </c>
      <c r="F335" s="396" t="s">
        <v>634</v>
      </c>
      <c r="G335" s="262"/>
      <c r="H335" s="584">
        <v>118.85</v>
      </c>
    </row>
    <row r="336" spans="3:8" x14ac:dyDescent="0.25">
      <c r="C336" s="262"/>
      <c r="D336" s="262"/>
      <c r="E336" s="384" t="s">
        <v>1437</v>
      </c>
      <c r="F336" s="396" t="s">
        <v>634</v>
      </c>
      <c r="G336" s="262"/>
      <c r="H336" s="584">
        <v>118.85</v>
      </c>
    </row>
    <row r="337" spans="3:8" x14ac:dyDescent="0.25">
      <c r="C337" s="262"/>
      <c r="D337" s="262"/>
      <c r="E337" s="384" t="s">
        <v>1438</v>
      </c>
      <c r="F337" s="396" t="s">
        <v>634</v>
      </c>
      <c r="G337" s="262"/>
      <c r="H337" s="584">
        <v>120.8</v>
      </c>
    </row>
    <row r="338" spans="3:8" x14ac:dyDescent="0.25">
      <c r="C338" s="262"/>
      <c r="D338" s="262"/>
      <c r="E338" s="384" t="s">
        <v>1439</v>
      </c>
      <c r="F338" s="396" t="s">
        <v>634</v>
      </c>
      <c r="G338" s="262"/>
      <c r="H338" s="584">
        <v>120.8</v>
      </c>
    </row>
    <row r="339" spans="3:8" x14ac:dyDescent="0.25">
      <c r="C339" s="262"/>
      <c r="D339" s="262"/>
      <c r="E339" s="384" t="s">
        <v>1440</v>
      </c>
      <c r="F339" s="396" t="s">
        <v>634</v>
      </c>
      <c r="G339" s="262"/>
      <c r="H339" s="584">
        <v>120.8</v>
      </c>
    </row>
    <row r="340" spans="3:8" x14ac:dyDescent="0.25">
      <c r="C340" s="262"/>
      <c r="D340" s="262"/>
      <c r="E340" s="384" t="s">
        <v>1441</v>
      </c>
      <c r="F340" s="396" t="s">
        <v>634</v>
      </c>
      <c r="G340" s="262"/>
      <c r="H340" s="584">
        <v>120.8</v>
      </c>
    </row>
    <row r="341" spans="3:8" x14ac:dyDescent="0.25">
      <c r="C341" s="262"/>
      <c r="D341" s="262"/>
      <c r="E341" s="384" t="s">
        <v>1442</v>
      </c>
      <c r="F341" s="396" t="s">
        <v>634</v>
      </c>
      <c r="G341" s="262"/>
      <c r="H341" s="584">
        <v>123.46</v>
      </c>
    </row>
    <row r="342" spans="3:8" x14ac:dyDescent="0.25">
      <c r="C342" s="262"/>
      <c r="D342" s="262"/>
      <c r="E342" s="384" t="s">
        <v>1443</v>
      </c>
      <c r="F342" s="396" t="s">
        <v>634</v>
      </c>
      <c r="G342" s="262"/>
      <c r="H342" s="584">
        <v>123.46</v>
      </c>
    </row>
    <row r="343" spans="3:8" x14ac:dyDescent="0.25">
      <c r="C343" s="262"/>
      <c r="D343" s="262"/>
      <c r="E343" s="384" t="s">
        <v>1444</v>
      </c>
      <c r="F343" s="396" t="s">
        <v>634</v>
      </c>
      <c r="G343" s="262"/>
      <c r="H343" s="584">
        <v>124.75</v>
      </c>
    </row>
    <row r="344" spans="3:8" x14ac:dyDescent="0.25">
      <c r="C344" s="262"/>
      <c r="D344" s="262"/>
      <c r="E344" s="384" t="s">
        <v>1445</v>
      </c>
      <c r="F344" s="396" t="s">
        <v>634</v>
      </c>
      <c r="G344" s="262"/>
      <c r="H344" s="584">
        <v>124.75</v>
      </c>
    </row>
    <row r="345" spans="3:8" x14ac:dyDescent="0.25">
      <c r="C345" s="262"/>
      <c r="D345" s="262"/>
      <c r="E345" s="384" t="s">
        <v>1446</v>
      </c>
      <c r="F345" s="396" t="s">
        <v>634</v>
      </c>
      <c r="G345" s="262"/>
      <c r="H345" s="584">
        <v>126.75</v>
      </c>
    </row>
    <row r="346" spans="3:8" x14ac:dyDescent="0.25">
      <c r="C346" s="262"/>
      <c r="D346" s="262"/>
      <c r="E346" s="384" t="s">
        <v>1447</v>
      </c>
      <c r="F346" s="396" t="s">
        <v>634</v>
      </c>
      <c r="G346" s="262"/>
      <c r="H346" s="584">
        <v>126.75</v>
      </c>
    </row>
    <row r="347" spans="3:8" x14ac:dyDescent="0.25">
      <c r="C347" s="262"/>
      <c r="D347" s="262"/>
      <c r="E347" s="384" t="s">
        <v>1448</v>
      </c>
      <c r="F347" s="396" t="s">
        <v>634</v>
      </c>
      <c r="G347" s="262"/>
      <c r="H347" s="584">
        <v>129.35</v>
      </c>
    </row>
    <row r="348" spans="3:8" x14ac:dyDescent="0.25">
      <c r="C348" s="262"/>
      <c r="D348" s="262"/>
      <c r="E348" s="384" t="s">
        <v>1449</v>
      </c>
      <c r="F348" s="396" t="s">
        <v>634</v>
      </c>
      <c r="G348" s="262"/>
      <c r="H348" s="584">
        <v>129.35</v>
      </c>
    </row>
    <row r="349" spans="3:8" x14ac:dyDescent="0.25">
      <c r="C349" s="262"/>
      <c r="D349" s="262"/>
      <c r="E349" s="384" t="s">
        <v>1450</v>
      </c>
      <c r="F349" s="396" t="s">
        <v>634</v>
      </c>
      <c r="G349" s="262"/>
      <c r="H349" s="584">
        <v>0</v>
      </c>
    </row>
    <row r="350" spans="3:8" x14ac:dyDescent="0.25">
      <c r="C350" s="262"/>
      <c r="D350" s="262"/>
      <c r="E350" s="384" t="s">
        <v>1451</v>
      </c>
      <c r="F350" s="396" t="s">
        <v>634</v>
      </c>
      <c r="G350" s="262"/>
      <c r="H350" s="584">
        <v>0</v>
      </c>
    </row>
    <row r="351" spans="3:8" x14ac:dyDescent="0.25">
      <c r="C351" s="262"/>
      <c r="D351" s="262"/>
      <c r="E351" s="384" t="s">
        <v>1452</v>
      </c>
      <c r="F351" s="396" t="s">
        <v>634</v>
      </c>
      <c r="G351" s="262"/>
      <c r="H351" s="584">
        <v>0</v>
      </c>
    </row>
    <row r="352" spans="3:8" x14ac:dyDescent="0.25">
      <c r="C352" s="262"/>
      <c r="D352" s="262"/>
      <c r="E352" s="384" t="s">
        <v>1453</v>
      </c>
      <c r="F352" s="396" t="s">
        <v>634</v>
      </c>
      <c r="G352" s="262"/>
      <c r="H352" s="584">
        <v>0</v>
      </c>
    </row>
    <row r="353" spans="3:8" x14ac:dyDescent="0.25">
      <c r="C353" s="262"/>
      <c r="D353" s="262"/>
      <c r="E353" s="384" t="s">
        <v>1454</v>
      </c>
      <c r="F353" s="396" t="s">
        <v>634</v>
      </c>
      <c r="G353" s="262"/>
      <c r="H353" s="584">
        <v>0</v>
      </c>
    </row>
    <row r="354" spans="3:8" x14ac:dyDescent="0.25">
      <c r="C354" s="262"/>
      <c r="D354" s="262"/>
      <c r="E354" s="384" t="s">
        <v>1455</v>
      </c>
      <c r="F354" s="396" t="s">
        <v>634</v>
      </c>
      <c r="G354" s="262"/>
      <c r="H354" s="584">
        <v>125</v>
      </c>
    </row>
    <row r="355" spans="3:8" x14ac:dyDescent="0.25">
      <c r="C355" s="262"/>
      <c r="D355" s="262"/>
      <c r="E355" s="384" t="s">
        <v>1456</v>
      </c>
      <c r="F355" s="396" t="s">
        <v>634</v>
      </c>
      <c r="G355" s="262"/>
      <c r="H355" s="584">
        <v>125</v>
      </c>
    </row>
    <row r="356" spans="3:8" x14ac:dyDescent="0.25">
      <c r="C356" s="262"/>
      <c r="D356" s="262"/>
      <c r="E356" s="384" t="s">
        <v>1457</v>
      </c>
      <c r="F356" s="396" t="s">
        <v>634</v>
      </c>
      <c r="G356" s="262"/>
      <c r="H356" s="584">
        <v>125</v>
      </c>
    </row>
    <row r="357" spans="3:8" x14ac:dyDescent="0.25">
      <c r="C357" s="262"/>
      <c r="D357" s="262"/>
      <c r="E357" s="384" t="s">
        <v>1458</v>
      </c>
      <c r="F357" s="396" t="s">
        <v>634</v>
      </c>
      <c r="G357" s="262"/>
      <c r="H357" s="584">
        <v>125</v>
      </c>
    </row>
    <row r="358" spans="3:8" x14ac:dyDescent="0.25">
      <c r="C358" s="262"/>
      <c r="D358" s="262"/>
      <c r="E358" s="384" t="s">
        <v>1459</v>
      </c>
      <c r="F358" s="396" t="s">
        <v>634</v>
      </c>
      <c r="G358" s="262"/>
      <c r="H358" s="584">
        <v>125</v>
      </c>
    </row>
    <row r="359" spans="3:8" x14ac:dyDescent="0.25">
      <c r="C359" s="262"/>
      <c r="D359" s="262"/>
      <c r="E359" s="384" t="s">
        <v>1460</v>
      </c>
      <c r="F359" s="396" t="s">
        <v>634</v>
      </c>
      <c r="G359" s="262"/>
      <c r="H359" s="584">
        <v>125</v>
      </c>
    </row>
    <row r="360" spans="3:8" x14ac:dyDescent="0.25">
      <c r="C360" s="262"/>
      <c r="D360" s="262"/>
      <c r="E360" s="384" t="s">
        <v>1461</v>
      </c>
      <c r="F360" s="396" t="s">
        <v>634</v>
      </c>
      <c r="G360" s="262"/>
      <c r="H360" s="584">
        <v>129.1</v>
      </c>
    </row>
    <row r="361" spans="3:8" x14ac:dyDescent="0.25">
      <c r="C361" s="262"/>
      <c r="D361" s="262"/>
      <c r="E361" s="384" t="s">
        <v>1462</v>
      </c>
      <c r="F361" s="396" t="s">
        <v>634</v>
      </c>
      <c r="G361" s="262"/>
      <c r="H361" s="584">
        <v>129.1</v>
      </c>
    </row>
    <row r="362" spans="3:8" x14ac:dyDescent="0.25">
      <c r="C362" s="262"/>
      <c r="D362" s="262"/>
      <c r="E362" s="384" t="s">
        <v>1463</v>
      </c>
      <c r="F362" s="396" t="s">
        <v>634</v>
      </c>
      <c r="G362" s="262"/>
      <c r="H362" s="584">
        <v>129.1</v>
      </c>
    </row>
    <row r="363" spans="3:8" x14ac:dyDescent="0.25">
      <c r="C363" s="262"/>
      <c r="D363" s="262"/>
      <c r="E363" s="384" t="s">
        <v>1464</v>
      </c>
      <c r="F363" s="396" t="s">
        <v>634</v>
      </c>
      <c r="G363" s="262"/>
      <c r="H363" s="584">
        <v>129.1</v>
      </c>
    </row>
    <row r="364" spans="3:8" x14ac:dyDescent="0.25">
      <c r="C364" s="262"/>
      <c r="D364" s="262"/>
      <c r="E364" s="384" t="s">
        <v>1465</v>
      </c>
      <c r="F364" s="396" t="s">
        <v>634</v>
      </c>
      <c r="G364" s="262"/>
      <c r="H364" s="584">
        <v>131.80000000000001</v>
      </c>
    </row>
    <row r="365" spans="3:8" x14ac:dyDescent="0.25">
      <c r="C365" s="262"/>
      <c r="D365" s="262"/>
      <c r="E365" s="384" t="s">
        <v>1466</v>
      </c>
      <c r="F365" s="396" t="s">
        <v>634</v>
      </c>
      <c r="G365" s="262"/>
      <c r="H365" s="584">
        <v>131.80000000000001</v>
      </c>
    </row>
    <row r="366" spans="3:8" x14ac:dyDescent="0.25">
      <c r="C366" s="262"/>
      <c r="D366" s="262"/>
      <c r="E366" s="384" t="s">
        <v>1467</v>
      </c>
      <c r="F366" s="396" t="s">
        <v>634</v>
      </c>
      <c r="G366" s="262"/>
      <c r="H366" s="584">
        <v>134.63999999999999</v>
      </c>
    </row>
    <row r="367" spans="3:8" x14ac:dyDescent="0.25">
      <c r="C367" s="262"/>
      <c r="D367" s="262"/>
      <c r="E367" s="384" t="s">
        <v>1468</v>
      </c>
      <c r="F367" s="396" t="s">
        <v>634</v>
      </c>
      <c r="G367" s="262"/>
      <c r="H367" s="584">
        <v>134.63999999999999</v>
      </c>
    </row>
    <row r="368" spans="3:8" x14ac:dyDescent="0.25">
      <c r="C368"/>
      <c r="E368" s="395"/>
      <c r="F368" s="395"/>
    </row>
    <row r="369" spans="3:6" x14ac:dyDescent="0.25">
      <c r="C369"/>
      <c r="E369" s="395"/>
      <c r="F369" s="395"/>
    </row>
    <row r="370" spans="3:6" x14ac:dyDescent="0.25">
      <c r="C370"/>
      <c r="E370" s="395"/>
      <c r="F370" s="395"/>
    </row>
    <row r="371" spans="3:6" x14ac:dyDescent="0.25">
      <c r="C371"/>
      <c r="E371" s="395"/>
      <c r="F371" s="395"/>
    </row>
    <row r="372" spans="3:6" x14ac:dyDescent="0.25">
      <c r="C372"/>
    </row>
    <row r="373" spans="3:6" x14ac:dyDescent="0.25">
      <c r="C373"/>
    </row>
    <row r="374" spans="3:6" x14ac:dyDescent="0.25">
      <c r="C374"/>
    </row>
    <row r="375" spans="3:6" x14ac:dyDescent="0.25">
      <c r="C375"/>
    </row>
    <row r="376" spans="3:6" x14ac:dyDescent="0.25">
      <c r="C376"/>
    </row>
    <row r="377" spans="3:6" x14ac:dyDescent="0.25">
      <c r="C377"/>
    </row>
    <row r="378" spans="3:6" x14ac:dyDescent="0.25">
      <c r="C378"/>
    </row>
    <row r="379" spans="3:6" x14ac:dyDescent="0.25">
      <c r="C379"/>
    </row>
    <row r="380" spans="3:6" x14ac:dyDescent="0.25">
      <c r="C380"/>
    </row>
    <row r="381" spans="3:6" x14ac:dyDescent="0.25">
      <c r="C381"/>
    </row>
    <row r="382" spans="3:6" x14ac:dyDescent="0.25">
      <c r="C382"/>
    </row>
    <row r="383" spans="3:6" x14ac:dyDescent="0.25">
      <c r="C383"/>
    </row>
    <row r="384" spans="3:6" x14ac:dyDescent="0.25">
      <c r="C384"/>
    </row>
    <row r="385" spans="3:3" x14ac:dyDescent="0.25">
      <c r="C385"/>
    </row>
    <row r="386" spans="3:3" x14ac:dyDescent="0.25">
      <c r="C386"/>
    </row>
    <row r="387" spans="3:3" x14ac:dyDescent="0.25">
      <c r="C387"/>
    </row>
    <row r="388" spans="3:3" x14ac:dyDescent="0.25">
      <c r="C388"/>
    </row>
    <row r="389" spans="3:3" x14ac:dyDescent="0.25">
      <c r="C389"/>
    </row>
    <row r="390" spans="3:3" x14ac:dyDescent="0.25">
      <c r="C390"/>
    </row>
    <row r="391" spans="3:3" x14ac:dyDescent="0.25">
      <c r="C391"/>
    </row>
    <row r="392" spans="3:3" x14ac:dyDescent="0.25">
      <c r="C392"/>
    </row>
    <row r="393" spans="3:3" x14ac:dyDescent="0.25">
      <c r="C393"/>
    </row>
    <row r="394" spans="3:3" x14ac:dyDescent="0.25">
      <c r="C394"/>
    </row>
    <row r="395" spans="3:3" x14ac:dyDescent="0.25">
      <c r="C395"/>
    </row>
    <row r="396" spans="3:3" x14ac:dyDescent="0.25">
      <c r="C396"/>
    </row>
    <row r="397" spans="3:3" x14ac:dyDescent="0.25">
      <c r="C397"/>
    </row>
    <row r="398" spans="3:3" x14ac:dyDescent="0.25">
      <c r="C398"/>
    </row>
    <row r="399" spans="3:3" x14ac:dyDescent="0.25">
      <c r="C399"/>
    </row>
    <row r="400" spans="3:3" x14ac:dyDescent="0.25">
      <c r="C400"/>
    </row>
    <row r="401" spans="3:3" x14ac:dyDescent="0.25">
      <c r="C401"/>
    </row>
    <row r="402" spans="3:3" x14ac:dyDescent="0.25">
      <c r="C402"/>
    </row>
    <row r="403" spans="3:3" x14ac:dyDescent="0.25">
      <c r="C403"/>
    </row>
    <row r="404" spans="3:3" x14ac:dyDescent="0.25">
      <c r="C404"/>
    </row>
    <row r="405" spans="3:3" x14ac:dyDescent="0.25">
      <c r="C405"/>
    </row>
    <row r="406" spans="3:3" x14ac:dyDescent="0.25">
      <c r="C406"/>
    </row>
    <row r="407" spans="3:3" x14ac:dyDescent="0.25">
      <c r="C407"/>
    </row>
    <row r="408" spans="3:3" x14ac:dyDescent="0.25">
      <c r="C408"/>
    </row>
    <row r="409" spans="3:3" x14ac:dyDescent="0.25">
      <c r="C409"/>
    </row>
    <row r="410" spans="3:3" x14ac:dyDescent="0.25">
      <c r="C410"/>
    </row>
    <row r="411" spans="3:3" x14ac:dyDescent="0.25">
      <c r="C411"/>
    </row>
    <row r="412" spans="3:3" x14ac:dyDescent="0.25">
      <c r="C412"/>
    </row>
    <row r="413" spans="3:3" x14ac:dyDescent="0.25">
      <c r="C413"/>
    </row>
    <row r="414" spans="3:3" x14ac:dyDescent="0.25">
      <c r="C414"/>
    </row>
    <row r="415" spans="3:3" x14ac:dyDescent="0.25">
      <c r="C415"/>
    </row>
    <row r="416" spans="3:3" x14ac:dyDescent="0.25">
      <c r="C416"/>
    </row>
    <row r="417" spans="3:3" x14ac:dyDescent="0.25">
      <c r="C417"/>
    </row>
    <row r="418" spans="3:3" x14ac:dyDescent="0.25">
      <c r="C418"/>
    </row>
    <row r="419" spans="3:3" x14ac:dyDescent="0.25">
      <c r="C419"/>
    </row>
    <row r="420" spans="3:3" x14ac:dyDescent="0.25">
      <c r="C420"/>
    </row>
    <row r="421" spans="3:3" x14ac:dyDescent="0.25">
      <c r="C421"/>
    </row>
    <row r="422" spans="3:3" x14ac:dyDescent="0.25">
      <c r="C422"/>
    </row>
    <row r="423" spans="3:3" x14ac:dyDescent="0.25">
      <c r="C423"/>
    </row>
    <row r="424" spans="3:3" x14ac:dyDescent="0.25">
      <c r="C424"/>
    </row>
    <row r="425" spans="3:3" x14ac:dyDescent="0.25">
      <c r="C425"/>
    </row>
    <row r="426" spans="3:3" x14ac:dyDescent="0.25">
      <c r="C426"/>
    </row>
    <row r="427" spans="3:3" x14ac:dyDescent="0.25">
      <c r="C427"/>
    </row>
    <row r="428" spans="3:3" x14ac:dyDescent="0.25">
      <c r="C428"/>
    </row>
    <row r="429" spans="3:3" x14ac:dyDescent="0.25">
      <c r="C429"/>
    </row>
    <row r="430" spans="3:3" x14ac:dyDescent="0.25">
      <c r="C430"/>
    </row>
    <row r="431" spans="3:3" x14ac:dyDescent="0.25">
      <c r="C431"/>
    </row>
    <row r="432" spans="3:3" x14ac:dyDescent="0.25">
      <c r="C432"/>
    </row>
    <row r="433" spans="3:3" x14ac:dyDescent="0.25">
      <c r="C433"/>
    </row>
    <row r="434" spans="3:3" x14ac:dyDescent="0.25">
      <c r="C434"/>
    </row>
    <row r="435" spans="3:3" x14ac:dyDescent="0.25">
      <c r="C435"/>
    </row>
    <row r="436" spans="3:3" x14ac:dyDescent="0.25">
      <c r="C436"/>
    </row>
    <row r="437" spans="3:3" x14ac:dyDescent="0.25">
      <c r="C437"/>
    </row>
    <row r="438" spans="3:3" x14ac:dyDescent="0.25">
      <c r="C438"/>
    </row>
    <row r="439" spans="3:3" x14ac:dyDescent="0.25">
      <c r="C439"/>
    </row>
    <row r="440" spans="3:3" x14ac:dyDescent="0.25">
      <c r="C440"/>
    </row>
    <row r="441" spans="3:3" x14ac:dyDescent="0.25">
      <c r="C441"/>
    </row>
    <row r="442" spans="3:3" x14ac:dyDescent="0.25">
      <c r="C442"/>
    </row>
    <row r="443" spans="3:3" x14ac:dyDescent="0.25">
      <c r="C443"/>
    </row>
    <row r="444" spans="3:3" x14ac:dyDescent="0.25">
      <c r="C444"/>
    </row>
    <row r="445" spans="3:3" x14ac:dyDescent="0.25">
      <c r="C445"/>
    </row>
    <row r="446" spans="3:3" x14ac:dyDescent="0.25">
      <c r="C446"/>
    </row>
    <row r="447" spans="3:3" x14ac:dyDescent="0.25">
      <c r="C447"/>
    </row>
    <row r="448" spans="3:3" x14ac:dyDescent="0.25">
      <c r="C448"/>
    </row>
    <row r="449" spans="3:3" x14ac:dyDescent="0.25">
      <c r="C449"/>
    </row>
    <row r="450" spans="3:3" x14ac:dyDescent="0.25">
      <c r="C450"/>
    </row>
    <row r="451" spans="3:3" x14ac:dyDescent="0.25">
      <c r="C451"/>
    </row>
    <row r="452" spans="3:3" x14ac:dyDescent="0.25">
      <c r="C452"/>
    </row>
    <row r="453" spans="3:3" x14ac:dyDescent="0.25">
      <c r="C453"/>
    </row>
    <row r="454" spans="3:3" x14ac:dyDescent="0.25">
      <c r="C454"/>
    </row>
    <row r="455" spans="3:3" x14ac:dyDescent="0.25">
      <c r="C455"/>
    </row>
    <row r="456" spans="3:3" x14ac:dyDescent="0.25">
      <c r="C456"/>
    </row>
    <row r="457" spans="3:3" x14ac:dyDescent="0.25">
      <c r="C457"/>
    </row>
    <row r="458" spans="3:3" x14ac:dyDescent="0.25">
      <c r="C458"/>
    </row>
    <row r="459" spans="3:3" x14ac:dyDescent="0.25">
      <c r="C459"/>
    </row>
    <row r="460" spans="3:3" x14ac:dyDescent="0.25">
      <c r="C460"/>
    </row>
    <row r="461" spans="3:3" x14ac:dyDescent="0.25">
      <c r="C461"/>
    </row>
    <row r="462" spans="3:3" x14ac:dyDescent="0.25">
      <c r="C462"/>
    </row>
    <row r="463" spans="3:3" x14ac:dyDescent="0.25">
      <c r="C463"/>
    </row>
    <row r="464" spans="3:3" x14ac:dyDescent="0.25">
      <c r="C464"/>
    </row>
    <row r="465" spans="3:3" x14ac:dyDescent="0.25">
      <c r="C465"/>
    </row>
    <row r="466" spans="3:3" x14ac:dyDescent="0.25">
      <c r="C466"/>
    </row>
    <row r="467" spans="3:3" x14ac:dyDescent="0.25">
      <c r="C467"/>
    </row>
    <row r="468" spans="3:3" x14ac:dyDescent="0.25">
      <c r="C468"/>
    </row>
    <row r="469" spans="3:3" x14ac:dyDescent="0.25">
      <c r="C469"/>
    </row>
    <row r="470" spans="3:3" x14ac:dyDescent="0.25">
      <c r="C470"/>
    </row>
    <row r="471" spans="3:3" x14ac:dyDescent="0.25">
      <c r="C471"/>
    </row>
    <row r="472" spans="3:3" x14ac:dyDescent="0.25">
      <c r="C472"/>
    </row>
    <row r="473" spans="3:3" x14ac:dyDescent="0.25">
      <c r="C473"/>
    </row>
    <row r="474" spans="3:3" x14ac:dyDescent="0.25">
      <c r="C474"/>
    </row>
    <row r="475" spans="3:3" x14ac:dyDescent="0.25">
      <c r="C475"/>
    </row>
    <row r="476" spans="3:3" x14ac:dyDescent="0.25">
      <c r="C476"/>
    </row>
    <row r="477" spans="3:3" x14ac:dyDescent="0.25">
      <c r="C477"/>
    </row>
    <row r="478" spans="3:3" x14ac:dyDescent="0.25">
      <c r="C478"/>
    </row>
    <row r="479" spans="3:3" x14ac:dyDescent="0.25">
      <c r="C479"/>
    </row>
    <row r="480" spans="3:3" x14ac:dyDescent="0.25">
      <c r="C480"/>
    </row>
    <row r="481" spans="3:3" x14ac:dyDescent="0.25">
      <c r="C481"/>
    </row>
    <row r="482" spans="3:3" x14ac:dyDescent="0.25">
      <c r="C482"/>
    </row>
    <row r="483" spans="3:3" x14ac:dyDescent="0.25">
      <c r="C483"/>
    </row>
    <row r="484" spans="3:3" x14ac:dyDescent="0.25">
      <c r="C484"/>
    </row>
    <row r="485" spans="3:3" x14ac:dyDescent="0.25">
      <c r="C485"/>
    </row>
    <row r="486" spans="3:3" x14ac:dyDescent="0.25">
      <c r="C486"/>
    </row>
    <row r="487" spans="3:3" x14ac:dyDescent="0.25">
      <c r="C487"/>
    </row>
    <row r="488" spans="3:3" x14ac:dyDescent="0.25">
      <c r="C488"/>
    </row>
    <row r="489" spans="3:3" x14ac:dyDescent="0.25">
      <c r="C489"/>
    </row>
    <row r="490" spans="3:3" x14ac:dyDescent="0.25">
      <c r="C490"/>
    </row>
    <row r="491" spans="3:3" x14ac:dyDescent="0.25">
      <c r="C491"/>
    </row>
    <row r="492" spans="3:3" x14ac:dyDescent="0.25">
      <c r="C492"/>
    </row>
    <row r="493" spans="3:3" x14ac:dyDescent="0.25">
      <c r="C493"/>
    </row>
    <row r="494" spans="3:3" x14ac:dyDescent="0.25">
      <c r="C494"/>
    </row>
    <row r="495" spans="3:3" x14ac:dyDescent="0.25">
      <c r="C495"/>
    </row>
    <row r="496" spans="3:3" x14ac:dyDescent="0.25">
      <c r="C496"/>
    </row>
    <row r="497" spans="3:3" x14ac:dyDescent="0.25">
      <c r="C497"/>
    </row>
    <row r="498" spans="3:3" x14ac:dyDescent="0.25">
      <c r="C498"/>
    </row>
    <row r="499" spans="3:3" x14ac:dyDescent="0.25">
      <c r="C499"/>
    </row>
    <row r="500" spans="3:3" x14ac:dyDescent="0.25">
      <c r="C500"/>
    </row>
    <row r="501" spans="3:3" x14ac:dyDescent="0.25">
      <c r="C501"/>
    </row>
    <row r="502" spans="3:3" x14ac:dyDescent="0.25">
      <c r="C502"/>
    </row>
    <row r="503" spans="3:3" x14ac:dyDescent="0.25">
      <c r="C503"/>
    </row>
    <row r="504" spans="3:3" x14ac:dyDescent="0.25">
      <c r="C504"/>
    </row>
    <row r="505" spans="3:3" x14ac:dyDescent="0.25">
      <c r="C505"/>
    </row>
    <row r="506" spans="3:3" x14ac:dyDescent="0.25">
      <c r="C506"/>
    </row>
    <row r="507" spans="3:3" x14ac:dyDescent="0.25">
      <c r="C507"/>
    </row>
    <row r="508" spans="3:3" x14ac:dyDescent="0.25">
      <c r="C508"/>
    </row>
    <row r="509" spans="3:3" x14ac:dyDescent="0.25">
      <c r="C509"/>
    </row>
    <row r="510" spans="3:3" x14ac:dyDescent="0.25">
      <c r="C510"/>
    </row>
    <row r="511" spans="3:3" x14ac:dyDescent="0.25">
      <c r="C511"/>
    </row>
    <row r="512" spans="3:3" x14ac:dyDescent="0.25">
      <c r="C512"/>
    </row>
    <row r="513" spans="3:3" x14ac:dyDescent="0.25">
      <c r="C513"/>
    </row>
    <row r="514" spans="3:3" x14ac:dyDescent="0.25">
      <c r="C514"/>
    </row>
    <row r="515" spans="3:3" x14ac:dyDescent="0.25">
      <c r="C515"/>
    </row>
    <row r="516" spans="3:3" x14ac:dyDescent="0.25">
      <c r="C516"/>
    </row>
    <row r="517" spans="3:3" x14ac:dyDescent="0.25">
      <c r="C517"/>
    </row>
    <row r="518" spans="3:3" x14ac:dyDescent="0.25">
      <c r="C518"/>
    </row>
    <row r="519" spans="3:3" x14ac:dyDescent="0.25">
      <c r="C519"/>
    </row>
    <row r="520" spans="3:3" x14ac:dyDescent="0.25">
      <c r="C520"/>
    </row>
    <row r="521" spans="3:3" x14ac:dyDescent="0.25">
      <c r="C521"/>
    </row>
    <row r="522" spans="3:3" x14ac:dyDescent="0.25">
      <c r="C522"/>
    </row>
    <row r="523" spans="3:3" x14ac:dyDescent="0.25">
      <c r="C523"/>
    </row>
    <row r="524" spans="3:3" x14ac:dyDescent="0.25">
      <c r="C524"/>
    </row>
    <row r="525" spans="3:3" x14ac:dyDescent="0.25">
      <c r="C525"/>
    </row>
    <row r="526" spans="3:3" x14ac:dyDescent="0.25">
      <c r="C526"/>
    </row>
    <row r="527" spans="3:3" x14ac:dyDescent="0.25">
      <c r="C527"/>
    </row>
    <row r="528" spans="3:3" x14ac:dyDescent="0.25">
      <c r="C528"/>
    </row>
    <row r="529" spans="3:3" x14ac:dyDescent="0.25">
      <c r="C529"/>
    </row>
  </sheetData>
  <sheetProtection password="AC0C" sheet="1" objects="1" scenarios="1" insertColumns="0" insertRows="0" deleteColumns="0" deleteRows="0"/>
  <mergeCells count="4">
    <mergeCell ref="D2:J5"/>
    <mergeCell ref="D6:H6"/>
    <mergeCell ref="D9:G9"/>
    <mergeCell ref="D8:H8"/>
  </mergeCells>
  <dataValidations count="3">
    <dataValidation type="list" allowBlank="1" showInputMessage="1" showErrorMessage="1" sqref="E114">
      <formula1>$E$121:$E$181</formula1>
    </dataValidation>
    <dataValidation type="list" allowBlank="1" showInputMessage="1" showErrorMessage="1" sqref="C114 C13:C107">
      <formula1>$C$121:$C$181</formula1>
    </dataValidation>
    <dataValidation type="list" allowBlank="1" showInputMessage="1" showErrorMessage="1" sqref="E13:E107">
      <formula1>$E$121:$E$367</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1"/>
  <sheetViews>
    <sheetView showGridLines="0" topLeftCell="C4" zoomScale="70" zoomScaleNormal="70" workbookViewId="0">
      <pane ySplit="5" topLeftCell="A9" activePane="bottomLeft" state="frozen"/>
      <selection activeCell="C4" sqref="C4"/>
      <selection pane="bottomLeft" activeCell="C13" sqref="C13"/>
    </sheetView>
  </sheetViews>
  <sheetFormatPr defaultRowHeight="15.75" x14ac:dyDescent="0.25"/>
  <cols>
    <col min="1" max="1" width="11.140625" style="46" hidden="1" customWidth="1"/>
    <col min="2" max="2" width="19.42578125" style="146" hidden="1" customWidth="1"/>
    <col min="3" max="3" width="88.5703125" style="46" customWidth="1"/>
    <col min="4" max="4" width="29.85546875" style="46" customWidth="1"/>
    <col min="5" max="5" width="25.5703125" style="49" customWidth="1"/>
    <col min="6" max="6" width="26.5703125" style="147" customWidth="1"/>
    <col min="7" max="7" width="24.42578125" style="46" customWidth="1"/>
    <col min="8" max="8" width="89.140625" style="46" customWidth="1"/>
    <col min="9" max="9" width="40.7109375" style="46" customWidth="1"/>
    <col min="10" max="255" width="9.140625" style="46"/>
    <col min="256" max="256" width="0" style="46" hidden="1" customWidth="1"/>
    <col min="257" max="257" width="11.5703125" style="46" customWidth="1"/>
    <col min="258" max="258" width="48.140625" style="46" customWidth="1"/>
    <col min="259" max="259" width="13" style="46" customWidth="1"/>
    <col min="260" max="260" width="13.5703125" style="46" customWidth="1"/>
    <col min="261" max="261" width="20.85546875" style="46" customWidth="1"/>
    <col min="262" max="262" width="21" style="46" customWidth="1"/>
    <col min="263" max="263" width="24.5703125" style="46" customWidth="1"/>
    <col min="264" max="264" width="46.28515625" style="46" customWidth="1"/>
    <col min="265" max="265" width="40.7109375" style="46" customWidth="1"/>
    <col min="266" max="511" width="9.140625" style="46"/>
    <col min="512" max="512" width="0" style="46" hidden="1" customWidth="1"/>
    <col min="513" max="513" width="11.5703125" style="46" customWidth="1"/>
    <col min="514" max="514" width="48.140625" style="46" customWidth="1"/>
    <col min="515" max="515" width="13" style="46" customWidth="1"/>
    <col min="516" max="516" width="13.5703125" style="46" customWidth="1"/>
    <col min="517" max="517" width="20.85546875" style="46" customWidth="1"/>
    <col min="518" max="518" width="21" style="46" customWidth="1"/>
    <col min="519" max="519" width="24.5703125" style="46" customWidth="1"/>
    <col min="520" max="520" width="46.28515625" style="46" customWidth="1"/>
    <col min="521" max="521" width="40.7109375" style="46" customWidth="1"/>
    <col min="522" max="767" width="9.140625" style="46"/>
    <col min="768" max="768" width="0" style="46" hidden="1" customWidth="1"/>
    <col min="769" max="769" width="11.5703125" style="46" customWidth="1"/>
    <col min="770" max="770" width="48.140625" style="46" customWidth="1"/>
    <col min="771" max="771" width="13" style="46" customWidth="1"/>
    <col min="772" max="772" width="13.5703125" style="46" customWidth="1"/>
    <col min="773" max="773" width="20.85546875" style="46" customWidth="1"/>
    <col min="774" max="774" width="21" style="46" customWidth="1"/>
    <col min="775" max="775" width="24.5703125" style="46" customWidth="1"/>
    <col min="776" max="776" width="46.28515625" style="46" customWidth="1"/>
    <col min="777" max="777" width="40.7109375" style="46" customWidth="1"/>
    <col min="778" max="1023" width="9.140625" style="46"/>
    <col min="1024" max="1024" width="0" style="46" hidden="1" customWidth="1"/>
    <col min="1025" max="1025" width="11.5703125" style="46" customWidth="1"/>
    <col min="1026" max="1026" width="48.140625" style="46" customWidth="1"/>
    <col min="1027" max="1027" width="13" style="46" customWidth="1"/>
    <col min="1028" max="1028" width="13.5703125" style="46" customWidth="1"/>
    <col min="1029" max="1029" width="20.85546875" style="46" customWidth="1"/>
    <col min="1030" max="1030" width="21" style="46" customWidth="1"/>
    <col min="1031" max="1031" width="24.5703125" style="46" customWidth="1"/>
    <col min="1032" max="1032" width="46.28515625" style="46" customWidth="1"/>
    <col min="1033" max="1033" width="40.7109375" style="46" customWidth="1"/>
    <col min="1034" max="1279" width="9.140625" style="46"/>
    <col min="1280" max="1280" width="0" style="46" hidden="1" customWidth="1"/>
    <col min="1281" max="1281" width="11.5703125" style="46" customWidth="1"/>
    <col min="1282" max="1282" width="48.140625" style="46" customWidth="1"/>
    <col min="1283" max="1283" width="13" style="46" customWidth="1"/>
    <col min="1284" max="1284" width="13.5703125" style="46" customWidth="1"/>
    <col min="1285" max="1285" width="20.85546875" style="46" customWidth="1"/>
    <col min="1286" max="1286" width="21" style="46" customWidth="1"/>
    <col min="1287" max="1287" width="24.5703125" style="46" customWidth="1"/>
    <col min="1288" max="1288" width="46.28515625" style="46" customWidth="1"/>
    <col min="1289" max="1289" width="40.7109375" style="46" customWidth="1"/>
    <col min="1290" max="1535" width="9.140625" style="46"/>
    <col min="1536" max="1536" width="0" style="46" hidden="1" customWidth="1"/>
    <col min="1537" max="1537" width="11.5703125" style="46" customWidth="1"/>
    <col min="1538" max="1538" width="48.140625" style="46" customWidth="1"/>
    <col min="1539" max="1539" width="13" style="46" customWidth="1"/>
    <col min="1540" max="1540" width="13.5703125" style="46" customWidth="1"/>
    <col min="1541" max="1541" width="20.85546875" style="46" customWidth="1"/>
    <col min="1542" max="1542" width="21" style="46" customWidth="1"/>
    <col min="1543" max="1543" width="24.5703125" style="46" customWidth="1"/>
    <col min="1544" max="1544" width="46.28515625" style="46" customWidth="1"/>
    <col min="1545" max="1545" width="40.7109375" style="46" customWidth="1"/>
    <col min="1546" max="1791" width="9.140625" style="46"/>
    <col min="1792" max="1792" width="0" style="46" hidden="1" customWidth="1"/>
    <col min="1793" max="1793" width="11.5703125" style="46" customWidth="1"/>
    <col min="1794" max="1794" width="48.140625" style="46" customWidth="1"/>
    <col min="1795" max="1795" width="13" style="46" customWidth="1"/>
    <col min="1796" max="1796" width="13.5703125" style="46" customWidth="1"/>
    <col min="1797" max="1797" width="20.85546875" style="46" customWidth="1"/>
    <col min="1798" max="1798" width="21" style="46" customWidth="1"/>
    <col min="1799" max="1799" width="24.5703125" style="46" customWidth="1"/>
    <col min="1800" max="1800" width="46.28515625" style="46" customWidth="1"/>
    <col min="1801" max="1801" width="40.7109375" style="46" customWidth="1"/>
    <col min="1802" max="2047" width="9.140625" style="46"/>
    <col min="2048" max="2048" width="0" style="46" hidden="1" customWidth="1"/>
    <col min="2049" max="2049" width="11.5703125" style="46" customWidth="1"/>
    <col min="2050" max="2050" width="48.140625" style="46" customWidth="1"/>
    <col min="2051" max="2051" width="13" style="46" customWidth="1"/>
    <col min="2052" max="2052" width="13.5703125" style="46" customWidth="1"/>
    <col min="2053" max="2053" width="20.85546875" style="46" customWidth="1"/>
    <col min="2054" max="2054" width="21" style="46" customWidth="1"/>
    <col min="2055" max="2055" width="24.5703125" style="46" customWidth="1"/>
    <col min="2056" max="2056" width="46.28515625" style="46" customWidth="1"/>
    <col min="2057" max="2057" width="40.7109375" style="46" customWidth="1"/>
    <col min="2058" max="2303" width="9.140625" style="46"/>
    <col min="2304" max="2304" width="0" style="46" hidden="1" customWidth="1"/>
    <col min="2305" max="2305" width="11.5703125" style="46" customWidth="1"/>
    <col min="2306" max="2306" width="48.140625" style="46" customWidth="1"/>
    <col min="2307" max="2307" width="13" style="46" customWidth="1"/>
    <col min="2308" max="2308" width="13.5703125" style="46" customWidth="1"/>
    <col min="2309" max="2309" width="20.85546875" style="46" customWidth="1"/>
    <col min="2310" max="2310" width="21" style="46" customWidth="1"/>
    <col min="2311" max="2311" width="24.5703125" style="46" customWidth="1"/>
    <col min="2312" max="2312" width="46.28515625" style="46" customWidth="1"/>
    <col min="2313" max="2313" width="40.7109375" style="46" customWidth="1"/>
    <col min="2314" max="2559" width="9.140625" style="46"/>
    <col min="2560" max="2560" width="0" style="46" hidden="1" customWidth="1"/>
    <col min="2561" max="2561" width="11.5703125" style="46" customWidth="1"/>
    <col min="2562" max="2562" width="48.140625" style="46" customWidth="1"/>
    <col min="2563" max="2563" width="13" style="46" customWidth="1"/>
    <col min="2564" max="2564" width="13.5703125" style="46" customWidth="1"/>
    <col min="2565" max="2565" width="20.85546875" style="46" customWidth="1"/>
    <col min="2566" max="2566" width="21" style="46" customWidth="1"/>
    <col min="2567" max="2567" width="24.5703125" style="46" customWidth="1"/>
    <col min="2568" max="2568" width="46.28515625" style="46" customWidth="1"/>
    <col min="2569" max="2569" width="40.7109375" style="46" customWidth="1"/>
    <col min="2570" max="2815" width="9.140625" style="46"/>
    <col min="2816" max="2816" width="0" style="46" hidden="1" customWidth="1"/>
    <col min="2817" max="2817" width="11.5703125" style="46" customWidth="1"/>
    <col min="2818" max="2818" width="48.140625" style="46" customWidth="1"/>
    <col min="2819" max="2819" width="13" style="46" customWidth="1"/>
    <col min="2820" max="2820" width="13.5703125" style="46" customWidth="1"/>
    <col min="2821" max="2821" width="20.85546875" style="46" customWidth="1"/>
    <col min="2822" max="2822" width="21" style="46" customWidth="1"/>
    <col min="2823" max="2823" width="24.5703125" style="46" customWidth="1"/>
    <col min="2824" max="2824" width="46.28515625" style="46" customWidth="1"/>
    <col min="2825" max="2825" width="40.7109375" style="46" customWidth="1"/>
    <col min="2826" max="3071" width="9.140625" style="46"/>
    <col min="3072" max="3072" width="0" style="46" hidden="1" customWidth="1"/>
    <col min="3073" max="3073" width="11.5703125" style="46" customWidth="1"/>
    <col min="3074" max="3074" width="48.140625" style="46" customWidth="1"/>
    <col min="3075" max="3075" width="13" style="46" customWidth="1"/>
    <col min="3076" max="3076" width="13.5703125" style="46" customWidth="1"/>
    <col min="3077" max="3077" width="20.85546875" style="46" customWidth="1"/>
    <col min="3078" max="3078" width="21" style="46" customWidth="1"/>
    <col min="3079" max="3079" width="24.5703125" style="46" customWidth="1"/>
    <col min="3080" max="3080" width="46.28515625" style="46" customWidth="1"/>
    <col min="3081" max="3081" width="40.7109375" style="46" customWidth="1"/>
    <col min="3082" max="3327" width="9.140625" style="46"/>
    <col min="3328" max="3328" width="0" style="46" hidden="1" customWidth="1"/>
    <col min="3329" max="3329" width="11.5703125" style="46" customWidth="1"/>
    <col min="3330" max="3330" width="48.140625" style="46" customWidth="1"/>
    <col min="3331" max="3331" width="13" style="46" customWidth="1"/>
    <col min="3332" max="3332" width="13.5703125" style="46" customWidth="1"/>
    <col min="3333" max="3333" width="20.85546875" style="46" customWidth="1"/>
    <col min="3334" max="3334" width="21" style="46" customWidth="1"/>
    <col min="3335" max="3335" width="24.5703125" style="46" customWidth="1"/>
    <col min="3336" max="3336" width="46.28515625" style="46" customWidth="1"/>
    <col min="3337" max="3337" width="40.7109375" style="46" customWidth="1"/>
    <col min="3338" max="3583" width="9.140625" style="46"/>
    <col min="3584" max="3584" width="0" style="46" hidden="1" customWidth="1"/>
    <col min="3585" max="3585" width="11.5703125" style="46" customWidth="1"/>
    <col min="3586" max="3586" width="48.140625" style="46" customWidth="1"/>
    <col min="3587" max="3587" width="13" style="46" customWidth="1"/>
    <col min="3588" max="3588" width="13.5703125" style="46" customWidth="1"/>
    <col min="3589" max="3589" width="20.85546875" style="46" customWidth="1"/>
    <col min="3590" max="3590" width="21" style="46" customWidth="1"/>
    <col min="3591" max="3591" width="24.5703125" style="46" customWidth="1"/>
    <col min="3592" max="3592" width="46.28515625" style="46" customWidth="1"/>
    <col min="3593" max="3593" width="40.7109375" style="46" customWidth="1"/>
    <col min="3594" max="3839" width="9.140625" style="46"/>
    <col min="3840" max="3840" width="0" style="46" hidden="1" customWidth="1"/>
    <col min="3841" max="3841" width="11.5703125" style="46" customWidth="1"/>
    <col min="3842" max="3842" width="48.140625" style="46" customWidth="1"/>
    <col min="3843" max="3843" width="13" style="46" customWidth="1"/>
    <col min="3844" max="3844" width="13.5703125" style="46" customWidth="1"/>
    <col min="3845" max="3845" width="20.85546875" style="46" customWidth="1"/>
    <col min="3846" max="3846" width="21" style="46" customWidth="1"/>
    <col min="3847" max="3847" width="24.5703125" style="46" customWidth="1"/>
    <col min="3848" max="3848" width="46.28515625" style="46" customWidth="1"/>
    <col min="3849" max="3849" width="40.7109375" style="46" customWidth="1"/>
    <col min="3850" max="4095" width="9.140625" style="46"/>
    <col min="4096" max="4096" width="0" style="46" hidden="1" customWidth="1"/>
    <col min="4097" max="4097" width="11.5703125" style="46" customWidth="1"/>
    <col min="4098" max="4098" width="48.140625" style="46" customWidth="1"/>
    <col min="4099" max="4099" width="13" style="46" customWidth="1"/>
    <col min="4100" max="4100" width="13.5703125" style="46" customWidth="1"/>
    <col min="4101" max="4101" width="20.85546875" style="46" customWidth="1"/>
    <col min="4102" max="4102" width="21" style="46" customWidth="1"/>
    <col min="4103" max="4103" width="24.5703125" style="46" customWidth="1"/>
    <col min="4104" max="4104" width="46.28515625" style="46" customWidth="1"/>
    <col min="4105" max="4105" width="40.7109375" style="46" customWidth="1"/>
    <col min="4106" max="4351" width="9.140625" style="46"/>
    <col min="4352" max="4352" width="0" style="46" hidden="1" customWidth="1"/>
    <col min="4353" max="4353" width="11.5703125" style="46" customWidth="1"/>
    <col min="4354" max="4354" width="48.140625" style="46" customWidth="1"/>
    <col min="4355" max="4355" width="13" style="46" customWidth="1"/>
    <col min="4356" max="4356" width="13.5703125" style="46" customWidth="1"/>
    <col min="4357" max="4357" width="20.85546875" style="46" customWidth="1"/>
    <col min="4358" max="4358" width="21" style="46" customWidth="1"/>
    <col min="4359" max="4359" width="24.5703125" style="46" customWidth="1"/>
    <col min="4360" max="4360" width="46.28515625" style="46" customWidth="1"/>
    <col min="4361" max="4361" width="40.7109375" style="46" customWidth="1"/>
    <col min="4362" max="4607" width="9.140625" style="46"/>
    <col min="4608" max="4608" width="0" style="46" hidden="1" customWidth="1"/>
    <col min="4609" max="4609" width="11.5703125" style="46" customWidth="1"/>
    <col min="4610" max="4610" width="48.140625" style="46" customWidth="1"/>
    <col min="4611" max="4611" width="13" style="46" customWidth="1"/>
    <col min="4612" max="4612" width="13.5703125" style="46" customWidth="1"/>
    <col min="4613" max="4613" width="20.85546875" style="46" customWidth="1"/>
    <col min="4614" max="4614" width="21" style="46" customWidth="1"/>
    <col min="4615" max="4615" width="24.5703125" style="46" customWidth="1"/>
    <col min="4616" max="4616" width="46.28515625" style="46" customWidth="1"/>
    <col min="4617" max="4617" width="40.7109375" style="46" customWidth="1"/>
    <col min="4618" max="4863" width="9.140625" style="46"/>
    <col min="4864" max="4864" width="0" style="46" hidden="1" customWidth="1"/>
    <col min="4865" max="4865" width="11.5703125" style="46" customWidth="1"/>
    <col min="4866" max="4866" width="48.140625" style="46" customWidth="1"/>
    <col min="4867" max="4867" width="13" style="46" customWidth="1"/>
    <col min="4868" max="4868" width="13.5703125" style="46" customWidth="1"/>
    <col min="4869" max="4869" width="20.85546875" style="46" customWidth="1"/>
    <col min="4870" max="4870" width="21" style="46" customWidth="1"/>
    <col min="4871" max="4871" width="24.5703125" style="46" customWidth="1"/>
    <col min="4872" max="4872" width="46.28515625" style="46" customWidth="1"/>
    <col min="4873" max="4873" width="40.7109375" style="46" customWidth="1"/>
    <col min="4874" max="5119" width="9.140625" style="46"/>
    <col min="5120" max="5120" width="0" style="46" hidden="1" customWidth="1"/>
    <col min="5121" max="5121" width="11.5703125" style="46" customWidth="1"/>
    <col min="5122" max="5122" width="48.140625" style="46" customWidth="1"/>
    <col min="5123" max="5123" width="13" style="46" customWidth="1"/>
    <col min="5124" max="5124" width="13.5703125" style="46" customWidth="1"/>
    <col min="5125" max="5125" width="20.85546875" style="46" customWidth="1"/>
    <col min="5126" max="5126" width="21" style="46" customWidth="1"/>
    <col min="5127" max="5127" width="24.5703125" style="46" customWidth="1"/>
    <col min="5128" max="5128" width="46.28515625" style="46" customWidth="1"/>
    <col min="5129" max="5129" width="40.7109375" style="46" customWidth="1"/>
    <col min="5130" max="5375" width="9.140625" style="46"/>
    <col min="5376" max="5376" width="0" style="46" hidden="1" customWidth="1"/>
    <col min="5377" max="5377" width="11.5703125" style="46" customWidth="1"/>
    <col min="5378" max="5378" width="48.140625" style="46" customWidth="1"/>
    <col min="5379" max="5379" width="13" style="46" customWidth="1"/>
    <col min="5380" max="5380" width="13.5703125" style="46" customWidth="1"/>
    <col min="5381" max="5381" width="20.85546875" style="46" customWidth="1"/>
    <col min="5382" max="5382" width="21" style="46" customWidth="1"/>
    <col min="5383" max="5383" width="24.5703125" style="46" customWidth="1"/>
    <col min="5384" max="5384" width="46.28515625" style="46" customWidth="1"/>
    <col min="5385" max="5385" width="40.7109375" style="46" customWidth="1"/>
    <col min="5386" max="5631" width="9.140625" style="46"/>
    <col min="5632" max="5632" width="0" style="46" hidden="1" customWidth="1"/>
    <col min="5633" max="5633" width="11.5703125" style="46" customWidth="1"/>
    <col min="5634" max="5634" width="48.140625" style="46" customWidth="1"/>
    <col min="5635" max="5635" width="13" style="46" customWidth="1"/>
    <col min="5636" max="5636" width="13.5703125" style="46" customWidth="1"/>
    <col min="5637" max="5637" width="20.85546875" style="46" customWidth="1"/>
    <col min="5638" max="5638" width="21" style="46" customWidth="1"/>
    <col min="5639" max="5639" width="24.5703125" style="46" customWidth="1"/>
    <col min="5640" max="5640" width="46.28515625" style="46" customWidth="1"/>
    <col min="5641" max="5641" width="40.7109375" style="46" customWidth="1"/>
    <col min="5642" max="5887" width="9.140625" style="46"/>
    <col min="5888" max="5888" width="0" style="46" hidden="1" customWidth="1"/>
    <col min="5889" max="5889" width="11.5703125" style="46" customWidth="1"/>
    <col min="5890" max="5890" width="48.140625" style="46" customWidth="1"/>
    <col min="5891" max="5891" width="13" style="46" customWidth="1"/>
    <col min="5892" max="5892" width="13.5703125" style="46" customWidth="1"/>
    <col min="5893" max="5893" width="20.85546875" style="46" customWidth="1"/>
    <col min="5894" max="5894" width="21" style="46" customWidth="1"/>
    <col min="5895" max="5895" width="24.5703125" style="46" customWidth="1"/>
    <col min="5896" max="5896" width="46.28515625" style="46" customWidth="1"/>
    <col min="5897" max="5897" width="40.7109375" style="46" customWidth="1"/>
    <col min="5898" max="6143" width="9.140625" style="46"/>
    <col min="6144" max="6144" width="0" style="46" hidden="1" customWidth="1"/>
    <col min="6145" max="6145" width="11.5703125" style="46" customWidth="1"/>
    <col min="6146" max="6146" width="48.140625" style="46" customWidth="1"/>
    <col min="6147" max="6147" width="13" style="46" customWidth="1"/>
    <col min="6148" max="6148" width="13.5703125" style="46" customWidth="1"/>
    <col min="6149" max="6149" width="20.85546875" style="46" customWidth="1"/>
    <col min="6150" max="6150" width="21" style="46" customWidth="1"/>
    <col min="6151" max="6151" width="24.5703125" style="46" customWidth="1"/>
    <col min="6152" max="6152" width="46.28515625" style="46" customWidth="1"/>
    <col min="6153" max="6153" width="40.7109375" style="46" customWidth="1"/>
    <col min="6154" max="6399" width="9.140625" style="46"/>
    <col min="6400" max="6400" width="0" style="46" hidden="1" customWidth="1"/>
    <col min="6401" max="6401" width="11.5703125" style="46" customWidth="1"/>
    <col min="6402" max="6402" width="48.140625" style="46" customWidth="1"/>
    <col min="6403" max="6403" width="13" style="46" customWidth="1"/>
    <col min="6404" max="6404" width="13.5703125" style="46" customWidth="1"/>
    <col min="6405" max="6405" width="20.85546875" style="46" customWidth="1"/>
    <col min="6406" max="6406" width="21" style="46" customWidth="1"/>
    <col min="6407" max="6407" width="24.5703125" style="46" customWidth="1"/>
    <col min="6408" max="6408" width="46.28515625" style="46" customWidth="1"/>
    <col min="6409" max="6409" width="40.7109375" style="46" customWidth="1"/>
    <col min="6410" max="6655" width="9.140625" style="46"/>
    <col min="6656" max="6656" width="0" style="46" hidden="1" customWidth="1"/>
    <col min="6657" max="6657" width="11.5703125" style="46" customWidth="1"/>
    <col min="6658" max="6658" width="48.140625" style="46" customWidth="1"/>
    <col min="6659" max="6659" width="13" style="46" customWidth="1"/>
    <col min="6660" max="6660" width="13.5703125" style="46" customWidth="1"/>
    <col min="6661" max="6661" width="20.85546875" style="46" customWidth="1"/>
    <col min="6662" max="6662" width="21" style="46" customWidth="1"/>
    <col min="6663" max="6663" width="24.5703125" style="46" customWidth="1"/>
    <col min="6664" max="6664" width="46.28515625" style="46" customWidth="1"/>
    <col min="6665" max="6665" width="40.7109375" style="46" customWidth="1"/>
    <col min="6666" max="6911" width="9.140625" style="46"/>
    <col min="6912" max="6912" width="0" style="46" hidden="1" customWidth="1"/>
    <col min="6913" max="6913" width="11.5703125" style="46" customWidth="1"/>
    <col min="6914" max="6914" width="48.140625" style="46" customWidth="1"/>
    <col min="6915" max="6915" width="13" style="46" customWidth="1"/>
    <col min="6916" max="6916" width="13.5703125" style="46" customWidth="1"/>
    <col min="6917" max="6917" width="20.85546875" style="46" customWidth="1"/>
    <col min="6918" max="6918" width="21" style="46" customWidth="1"/>
    <col min="6919" max="6919" width="24.5703125" style="46" customWidth="1"/>
    <col min="6920" max="6920" width="46.28515625" style="46" customWidth="1"/>
    <col min="6921" max="6921" width="40.7109375" style="46" customWidth="1"/>
    <col min="6922" max="7167" width="9.140625" style="46"/>
    <col min="7168" max="7168" width="0" style="46" hidden="1" customWidth="1"/>
    <col min="7169" max="7169" width="11.5703125" style="46" customWidth="1"/>
    <col min="7170" max="7170" width="48.140625" style="46" customWidth="1"/>
    <col min="7171" max="7171" width="13" style="46" customWidth="1"/>
    <col min="7172" max="7172" width="13.5703125" style="46" customWidth="1"/>
    <col min="7173" max="7173" width="20.85546875" style="46" customWidth="1"/>
    <col min="7174" max="7174" width="21" style="46" customWidth="1"/>
    <col min="7175" max="7175" width="24.5703125" style="46" customWidth="1"/>
    <col min="7176" max="7176" width="46.28515625" style="46" customWidth="1"/>
    <col min="7177" max="7177" width="40.7109375" style="46" customWidth="1"/>
    <col min="7178" max="7423" width="9.140625" style="46"/>
    <col min="7424" max="7424" width="0" style="46" hidden="1" customWidth="1"/>
    <col min="7425" max="7425" width="11.5703125" style="46" customWidth="1"/>
    <col min="7426" max="7426" width="48.140625" style="46" customWidth="1"/>
    <col min="7427" max="7427" width="13" style="46" customWidth="1"/>
    <col min="7428" max="7428" width="13.5703125" style="46" customWidth="1"/>
    <col min="7429" max="7429" width="20.85546875" style="46" customWidth="1"/>
    <col min="7430" max="7430" width="21" style="46" customWidth="1"/>
    <col min="7431" max="7431" width="24.5703125" style="46" customWidth="1"/>
    <col min="7432" max="7432" width="46.28515625" style="46" customWidth="1"/>
    <col min="7433" max="7433" width="40.7109375" style="46" customWidth="1"/>
    <col min="7434" max="7679" width="9.140625" style="46"/>
    <col min="7680" max="7680" width="0" style="46" hidden="1" customWidth="1"/>
    <col min="7681" max="7681" width="11.5703125" style="46" customWidth="1"/>
    <col min="7682" max="7682" width="48.140625" style="46" customWidth="1"/>
    <col min="7683" max="7683" width="13" style="46" customWidth="1"/>
    <col min="7684" max="7684" width="13.5703125" style="46" customWidth="1"/>
    <col min="7685" max="7685" width="20.85546875" style="46" customWidth="1"/>
    <col min="7686" max="7686" width="21" style="46" customWidth="1"/>
    <col min="7687" max="7687" width="24.5703125" style="46" customWidth="1"/>
    <col min="7688" max="7688" width="46.28515625" style="46" customWidth="1"/>
    <col min="7689" max="7689" width="40.7109375" style="46" customWidth="1"/>
    <col min="7690" max="7935" width="9.140625" style="46"/>
    <col min="7936" max="7936" width="0" style="46" hidden="1" customWidth="1"/>
    <col min="7937" max="7937" width="11.5703125" style="46" customWidth="1"/>
    <col min="7938" max="7938" width="48.140625" style="46" customWidth="1"/>
    <col min="7939" max="7939" width="13" style="46" customWidth="1"/>
    <col min="7940" max="7940" width="13.5703125" style="46" customWidth="1"/>
    <col min="7941" max="7941" width="20.85546875" style="46" customWidth="1"/>
    <col min="7942" max="7942" width="21" style="46" customWidth="1"/>
    <col min="7943" max="7943" width="24.5703125" style="46" customWidth="1"/>
    <col min="7944" max="7944" width="46.28515625" style="46" customWidth="1"/>
    <col min="7945" max="7945" width="40.7109375" style="46" customWidth="1"/>
    <col min="7946" max="8191" width="9.140625" style="46"/>
    <col min="8192" max="8192" width="0" style="46" hidden="1" customWidth="1"/>
    <col min="8193" max="8193" width="11.5703125" style="46" customWidth="1"/>
    <col min="8194" max="8194" width="48.140625" style="46" customWidth="1"/>
    <col min="8195" max="8195" width="13" style="46" customWidth="1"/>
    <col min="8196" max="8196" width="13.5703125" style="46" customWidth="1"/>
    <col min="8197" max="8197" width="20.85546875" style="46" customWidth="1"/>
    <col min="8198" max="8198" width="21" style="46" customWidth="1"/>
    <col min="8199" max="8199" width="24.5703125" style="46" customWidth="1"/>
    <col min="8200" max="8200" width="46.28515625" style="46" customWidth="1"/>
    <col min="8201" max="8201" width="40.7109375" style="46" customWidth="1"/>
    <col min="8202" max="8447" width="9.140625" style="46"/>
    <col min="8448" max="8448" width="0" style="46" hidden="1" customWidth="1"/>
    <col min="8449" max="8449" width="11.5703125" style="46" customWidth="1"/>
    <col min="8450" max="8450" width="48.140625" style="46" customWidth="1"/>
    <col min="8451" max="8451" width="13" style="46" customWidth="1"/>
    <col min="8452" max="8452" width="13.5703125" style="46" customWidth="1"/>
    <col min="8453" max="8453" width="20.85546875" style="46" customWidth="1"/>
    <col min="8454" max="8454" width="21" style="46" customWidth="1"/>
    <col min="8455" max="8455" width="24.5703125" style="46" customWidth="1"/>
    <col min="8456" max="8456" width="46.28515625" style="46" customWidth="1"/>
    <col min="8457" max="8457" width="40.7109375" style="46" customWidth="1"/>
    <col min="8458" max="8703" width="9.140625" style="46"/>
    <col min="8704" max="8704" width="0" style="46" hidden="1" customWidth="1"/>
    <col min="8705" max="8705" width="11.5703125" style="46" customWidth="1"/>
    <col min="8706" max="8706" width="48.140625" style="46" customWidth="1"/>
    <col min="8707" max="8707" width="13" style="46" customWidth="1"/>
    <col min="8708" max="8708" width="13.5703125" style="46" customWidth="1"/>
    <col min="8709" max="8709" width="20.85546875" style="46" customWidth="1"/>
    <col min="8710" max="8710" width="21" style="46" customWidth="1"/>
    <col min="8711" max="8711" width="24.5703125" style="46" customWidth="1"/>
    <col min="8712" max="8712" width="46.28515625" style="46" customWidth="1"/>
    <col min="8713" max="8713" width="40.7109375" style="46" customWidth="1"/>
    <col min="8714" max="8959" width="9.140625" style="46"/>
    <col min="8960" max="8960" width="0" style="46" hidden="1" customWidth="1"/>
    <col min="8961" max="8961" width="11.5703125" style="46" customWidth="1"/>
    <col min="8962" max="8962" width="48.140625" style="46" customWidth="1"/>
    <col min="8963" max="8963" width="13" style="46" customWidth="1"/>
    <col min="8964" max="8964" width="13.5703125" style="46" customWidth="1"/>
    <col min="8965" max="8965" width="20.85546875" style="46" customWidth="1"/>
    <col min="8966" max="8966" width="21" style="46" customWidth="1"/>
    <col min="8967" max="8967" width="24.5703125" style="46" customWidth="1"/>
    <col min="8968" max="8968" width="46.28515625" style="46" customWidth="1"/>
    <col min="8969" max="8969" width="40.7109375" style="46" customWidth="1"/>
    <col min="8970" max="9215" width="9.140625" style="46"/>
    <col min="9216" max="9216" width="0" style="46" hidden="1" customWidth="1"/>
    <col min="9217" max="9217" width="11.5703125" style="46" customWidth="1"/>
    <col min="9218" max="9218" width="48.140625" style="46" customWidth="1"/>
    <col min="9219" max="9219" width="13" style="46" customWidth="1"/>
    <col min="9220" max="9220" width="13.5703125" style="46" customWidth="1"/>
    <col min="9221" max="9221" width="20.85546875" style="46" customWidth="1"/>
    <col min="9222" max="9222" width="21" style="46" customWidth="1"/>
    <col min="9223" max="9223" width="24.5703125" style="46" customWidth="1"/>
    <col min="9224" max="9224" width="46.28515625" style="46" customWidth="1"/>
    <col min="9225" max="9225" width="40.7109375" style="46" customWidth="1"/>
    <col min="9226" max="9471" width="9.140625" style="46"/>
    <col min="9472" max="9472" width="0" style="46" hidden="1" customWidth="1"/>
    <col min="9473" max="9473" width="11.5703125" style="46" customWidth="1"/>
    <col min="9474" max="9474" width="48.140625" style="46" customWidth="1"/>
    <col min="9475" max="9475" width="13" style="46" customWidth="1"/>
    <col min="9476" max="9476" width="13.5703125" style="46" customWidth="1"/>
    <col min="9477" max="9477" width="20.85546875" style="46" customWidth="1"/>
    <col min="9478" max="9478" width="21" style="46" customWidth="1"/>
    <col min="9479" max="9479" width="24.5703125" style="46" customWidth="1"/>
    <col min="9480" max="9480" width="46.28515625" style="46" customWidth="1"/>
    <col min="9481" max="9481" width="40.7109375" style="46" customWidth="1"/>
    <col min="9482" max="9727" width="9.140625" style="46"/>
    <col min="9728" max="9728" width="0" style="46" hidden="1" customWidth="1"/>
    <col min="9729" max="9729" width="11.5703125" style="46" customWidth="1"/>
    <col min="9730" max="9730" width="48.140625" style="46" customWidth="1"/>
    <col min="9731" max="9731" width="13" style="46" customWidth="1"/>
    <col min="9732" max="9732" width="13.5703125" style="46" customWidth="1"/>
    <col min="9733" max="9733" width="20.85546875" style="46" customWidth="1"/>
    <col min="9734" max="9734" width="21" style="46" customWidth="1"/>
    <col min="9735" max="9735" width="24.5703125" style="46" customWidth="1"/>
    <col min="9736" max="9736" width="46.28515625" style="46" customWidth="1"/>
    <col min="9737" max="9737" width="40.7109375" style="46" customWidth="1"/>
    <col min="9738" max="9983" width="9.140625" style="46"/>
    <col min="9984" max="9984" width="0" style="46" hidden="1" customWidth="1"/>
    <col min="9985" max="9985" width="11.5703125" style="46" customWidth="1"/>
    <col min="9986" max="9986" width="48.140625" style="46" customWidth="1"/>
    <col min="9987" max="9987" width="13" style="46" customWidth="1"/>
    <col min="9988" max="9988" width="13.5703125" style="46" customWidth="1"/>
    <col min="9989" max="9989" width="20.85546875" style="46" customWidth="1"/>
    <col min="9990" max="9990" width="21" style="46" customWidth="1"/>
    <col min="9991" max="9991" width="24.5703125" style="46" customWidth="1"/>
    <col min="9992" max="9992" width="46.28515625" style="46" customWidth="1"/>
    <col min="9993" max="9993" width="40.7109375" style="46" customWidth="1"/>
    <col min="9994" max="10239" width="9.140625" style="46"/>
    <col min="10240" max="10240" width="0" style="46" hidden="1" customWidth="1"/>
    <col min="10241" max="10241" width="11.5703125" style="46" customWidth="1"/>
    <col min="10242" max="10242" width="48.140625" style="46" customWidth="1"/>
    <col min="10243" max="10243" width="13" style="46" customWidth="1"/>
    <col min="10244" max="10244" width="13.5703125" style="46" customWidth="1"/>
    <col min="10245" max="10245" width="20.85546875" style="46" customWidth="1"/>
    <col min="10246" max="10246" width="21" style="46" customWidth="1"/>
    <col min="10247" max="10247" width="24.5703125" style="46" customWidth="1"/>
    <col min="10248" max="10248" width="46.28515625" style="46" customWidth="1"/>
    <col min="10249" max="10249" width="40.7109375" style="46" customWidth="1"/>
    <col min="10250" max="10495" width="9.140625" style="46"/>
    <col min="10496" max="10496" width="0" style="46" hidden="1" customWidth="1"/>
    <col min="10497" max="10497" width="11.5703125" style="46" customWidth="1"/>
    <col min="10498" max="10498" width="48.140625" style="46" customWidth="1"/>
    <col min="10499" max="10499" width="13" style="46" customWidth="1"/>
    <col min="10500" max="10500" width="13.5703125" style="46" customWidth="1"/>
    <col min="10501" max="10501" width="20.85546875" style="46" customWidth="1"/>
    <col min="10502" max="10502" width="21" style="46" customWidth="1"/>
    <col min="10503" max="10503" width="24.5703125" style="46" customWidth="1"/>
    <col min="10504" max="10504" width="46.28515625" style="46" customWidth="1"/>
    <col min="10505" max="10505" width="40.7109375" style="46" customWidth="1"/>
    <col min="10506" max="10751" width="9.140625" style="46"/>
    <col min="10752" max="10752" width="0" style="46" hidden="1" customWidth="1"/>
    <col min="10753" max="10753" width="11.5703125" style="46" customWidth="1"/>
    <col min="10754" max="10754" width="48.140625" style="46" customWidth="1"/>
    <col min="10755" max="10755" width="13" style="46" customWidth="1"/>
    <col min="10756" max="10756" width="13.5703125" style="46" customWidth="1"/>
    <col min="10757" max="10757" width="20.85546875" style="46" customWidth="1"/>
    <col min="10758" max="10758" width="21" style="46" customWidth="1"/>
    <col min="10759" max="10759" width="24.5703125" style="46" customWidth="1"/>
    <col min="10760" max="10760" width="46.28515625" style="46" customWidth="1"/>
    <col min="10761" max="10761" width="40.7109375" style="46" customWidth="1"/>
    <col min="10762" max="11007" width="9.140625" style="46"/>
    <col min="11008" max="11008" width="0" style="46" hidden="1" customWidth="1"/>
    <col min="11009" max="11009" width="11.5703125" style="46" customWidth="1"/>
    <col min="11010" max="11010" width="48.140625" style="46" customWidth="1"/>
    <col min="11011" max="11011" width="13" style="46" customWidth="1"/>
    <col min="11012" max="11012" width="13.5703125" style="46" customWidth="1"/>
    <col min="11013" max="11013" width="20.85546875" style="46" customWidth="1"/>
    <col min="11014" max="11014" width="21" style="46" customWidth="1"/>
    <col min="11015" max="11015" width="24.5703125" style="46" customWidth="1"/>
    <col min="11016" max="11016" width="46.28515625" style="46" customWidth="1"/>
    <col min="11017" max="11017" width="40.7109375" style="46" customWidth="1"/>
    <col min="11018" max="11263" width="9.140625" style="46"/>
    <col min="11264" max="11264" width="0" style="46" hidden="1" customWidth="1"/>
    <col min="11265" max="11265" width="11.5703125" style="46" customWidth="1"/>
    <col min="11266" max="11266" width="48.140625" style="46" customWidth="1"/>
    <col min="11267" max="11267" width="13" style="46" customWidth="1"/>
    <col min="11268" max="11268" width="13.5703125" style="46" customWidth="1"/>
    <col min="11269" max="11269" width="20.85546875" style="46" customWidth="1"/>
    <col min="11270" max="11270" width="21" style="46" customWidth="1"/>
    <col min="11271" max="11271" width="24.5703125" style="46" customWidth="1"/>
    <col min="11272" max="11272" width="46.28515625" style="46" customWidth="1"/>
    <col min="11273" max="11273" width="40.7109375" style="46" customWidth="1"/>
    <col min="11274" max="11519" width="9.140625" style="46"/>
    <col min="11520" max="11520" width="0" style="46" hidden="1" customWidth="1"/>
    <col min="11521" max="11521" width="11.5703125" style="46" customWidth="1"/>
    <col min="11522" max="11522" width="48.140625" style="46" customWidth="1"/>
    <col min="11523" max="11523" width="13" style="46" customWidth="1"/>
    <col min="11524" max="11524" width="13.5703125" style="46" customWidth="1"/>
    <col min="11525" max="11525" width="20.85546875" style="46" customWidth="1"/>
    <col min="11526" max="11526" width="21" style="46" customWidth="1"/>
    <col min="11527" max="11527" width="24.5703125" style="46" customWidth="1"/>
    <col min="11528" max="11528" width="46.28515625" style="46" customWidth="1"/>
    <col min="11529" max="11529" width="40.7109375" style="46" customWidth="1"/>
    <col min="11530" max="11775" width="9.140625" style="46"/>
    <col min="11776" max="11776" width="0" style="46" hidden="1" customWidth="1"/>
    <col min="11777" max="11777" width="11.5703125" style="46" customWidth="1"/>
    <col min="11778" max="11778" width="48.140625" style="46" customWidth="1"/>
    <col min="11779" max="11779" width="13" style="46" customWidth="1"/>
    <col min="11780" max="11780" width="13.5703125" style="46" customWidth="1"/>
    <col min="11781" max="11781" width="20.85546875" style="46" customWidth="1"/>
    <col min="11782" max="11782" width="21" style="46" customWidth="1"/>
    <col min="11783" max="11783" width="24.5703125" style="46" customWidth="1"/>
    <col min="11784" max="11784" width="46.28515625" style="46" customWidth="1"/>
    <col min="11785" max="11785" width="40.7109375" style="46" customWidth="1"/>
    <col min="11786" max="12031" width="9.140625" style="46"/>
    <col min="12032" max="12032" width="0" style="46" hidden="1" customWidth="1"/>
    <col min="12033" max="12033" width="11.5703125" style="46" customWidth="1"/>
    <col min="12034" max="12034" width="48.140625" style="46" customWidth="1"/>
    <col min="12035" max="12035" width="13" style="46" customWidth="1"/>
    <col min="12036" max="12036" width="13.5703125" style="46" customWidth="1"/>
    <col min="12037" max="12037" width="20.85546875" style="46" customWidth="1"/>
    <col min="12038" max="12038" width="21" style="46" customWidth="1"/>
    <col min="12039" max="12039" width="24.5703125" style="46" customWidth="1"/>
    <col min="12040" max="12040" width="46.28515625" style="46" customWidth="1"/>
    <col min="12041" max="12041" width="40.7109375" style="46" customWidth="1"/>
    <col min="12042" max="12287" width="9.140625" style="46"/>
    <col min="12288" max="12288" width="0" style="46" hidden="1" customWidth="1"/>
    <col min="12289" max="12289" width="11.5703125" style="46" customWidth="1"/>
    <col min="12290" max="12290" width="48.140625" style="46" customWidth="1"/>
    <col min="12291" max="12291" width="13" style="46" customWidth="1"/>
    <col min="12292" max="12292" width="13.5703125" style="46" customWidth="1"/>
    <col min="12293" max="12293" width="20.85546875" style="46" customWidth="1"/>
    <col min="12294" max="12294" width="21" style="46" customWidth="1"/>
    <col min="12295" max="12295" width="24.5703125" style="46" customWidth="1"/>
    <col min="12296" max="12296" width="46.28515625" style="46" customWidth="1"/>
    <col min="12297" max="12297" width="40.7109375" style="46" customWidth="1"/>
    <col min="12298" max="12543" width="9.140625" style="46"/>
    <col min="12544" max="12544" width="0" style="46" hidden="1" customWidth="1"/>
    <col min="12545" max="12545" width="11.5703125" style="46" customWidth="1"/>
    <col min="12546" max="12546" width="48.140625" style="46" customWidth="1"/>
    <col min="12547" max="12547" width="13" style="46" customWidth="1"/>
    <col min="12548" max="12548" width="13.5703125" style="46" customWidth="1"/>
    <col min="12549" max="12549" width="20.85546875" style="46" customWidth="1"/>
    <col min="12550" max="12550" width="21" style="46" customWidth="1"/>
    <col min="12551" max="12551" width="24.5703125" style="46" customWidth="1"/>
    <col min="12552" max="12552" width="46.28515625" style="46" customWidth="1"/>
    <col min="12553" max="12553" width="40.7109375" style="46" customWidth="1"/>
    <col min="12554" max="12799" width="9.140625" style="46"/>
    <col min="12800" max="12800" width="0" style="46" hidden="1" customWidth="1"/>
    <col min="12801" max="12801" width="11.5703125" style="46" customWidth="1"/>
    <col min="12802" max="12802" width="48.140625" style="46" customWidth="1"/>
    <col min="12803" max="12803" width="13" style="46" customWidth="1"/>
    <col min="12804" max="12804" width="13.5703125" style="46" customWidth="1"/>
    <col min="12805" max="12805" width="20.85546875" style="46" customWidth="1"/>
    <col min="12806" max="12806" width="21" style="46" customWidth="1"/>
    <col min="12807" max="12807" width="24.5703125" style="46" customWidth="1"/>
    <col min="12808" max="12808" width="46.28515625" style="46" customWidth="1"/>
    <col min="12809" max="12809" width="40.7109375" style="46" customWidth="1"/>
    <col min="12810" max="13055" width="9.140625" style="46"/>
    <col min="13056" max="13056" width="0" style="46" hidden="1" customWidth="1"/>
    <col min="13057" max="13057" width="11.5703125" style="46" customWidth="1"/>
    <col min="13058" max="13058" width="48.140625" style="46" customWidth="1"/>
    <col min="13059" max="13059" width="13" style="46" customWidth="1"/>
    <col min="13060" max="13060" width="13.5703125" style="46" customWidth="1"/>
    <col min="13061" max="13061" width="20.85546875" style="46" customWidth="1"/>
    <col min="13062" max="13062" width="21" style="46" customWidth="1"/>
    <col min="13063" max="13063" width="24.5703125" style="46" customWidth="1"/>
    <col min="13064" max="13064" width="46.28515625" style="46" customWidth="1"/>
    <col min="13065" max="13065" width="40.7109375" style="46" customWidth="1"/>
    <col min="13066" max="13311" width="9.140625" style="46"/>
    <col min="13312" max="13312" width="0" style="46" hidden="1" customWidth="1"/>
    <col min="13313" max="13313" width="11.5703125" style="46" customWidth="1"/>
    <col min="13314" max="13314" width="48.140625" style="46" customWidth="1"/>
    <col min="13315" max="13315" width="13" style="46" customWidth="1"/>
    <col min="13316" max="13316" width="13.5703125" style="46" customWidth="1"/>
    <col min="13317" max="13317" width="20.85546875" style="46" customWidth="1"/>
    <col min="13318" max="13318" width="21" style="46" customWidth="1"/>
    <col min="13319" max="13319" width="24.5703125" style="46" customWidth="1"/>
    <col min="13320" max="13320" width="46.28515625" style="46" customWidth="1"/>
    <col min="13321" max="13321" width="40.7109375" style="46" customWidth="1"/>
    <col min="13322" max="13567" width="9.140625" style="46"/>
    <col min="13568" max="13568" width="0" style="46" hidden="1" customWidth="1"/>
    <col min="13569" max="13569" width="11.5703125" style="46" customWidth="1"/>
    <col min="13570" max="13570" width="48.140625" style="46" customWidth="1"/>
    <col min="13571" max="13571" width="13" style="46" customWidth="1"/>
    <col min="13572" max="13572" width="13.5703125" style="46" customWidth="1"/>
    <col min="13573" max="13573" width="20.85546875" style="46" customWidth="1"/>
    <col min="13574" max="13574" width="21" style="46" customWidth="1"/>
    <col min="13575" max="13575" width="24.5703125" style="46" customWidth="1"/>
    <col min="13576" max="13576" width="46.28515625" style="46" customWidth="1"/>
    <col min="13577" max="13577" width="40.7109375" style="46" customWidth="1"/>
    <col min="13578" max="13823" width="9.140625" style="46"/>
    <col min="13824" max="13824" width="0" style="46" hidden="1" customWidth="1"/>
    <col min="13825" max="13825" width="11.5703125" style="46" customWidth="1"/>
    <col min="13826" max="13826" width="48.140625" style="46" customWidth="1"/>
    <col min="13827" max="13827" width="13" style="46" customWidth="1"/>
    <col min="13828" max="13828" width="13.5703125" style="46" customWidth="1"/>
    <col min="13829" max="13829" width="20.85546875" style="46" customWidth="1"/>
    <col min="13830" max="13830" width="21" style="46" customWidth="1"/>
    <col min="13831" max="13831" width="24.5703125" style="46" customWidth="1"/>
    <col min="13832" max="13832" width="46.28515625" style="46" customWidth="1"/>
    <col min="13833" max="13833" width="40.7109375" style="46" customWidth="1"/>
    <col min="13834" max="14079" width="9.140625" style="46"/>
    <col min="14080" max="14080" width="0" style="46" hidden="1" customWidth="1"/>
    <col min="14081" max="14081" width="11.5703125" style="46" customWidth="1"/>
    <col min="14082" max="14082" width="48.140625" style="46" customWidth="1"/>
    <col min="14083" max="14083" width="13" style="46" customWidth="1"/>
    <col min="14084" max="14084" width="13.5703125" style="46" customWidth="1"/>
    <col min="14085" max="14085" width="20.85546875" style="46" customWidth="1"/>
    <col min="14086" max="14086" width="21" style="46" customWidth="1"/>
    <col min="14087" max="14087" width="24.5703125" style="46" customWidth="1"/>
    <col min="14088" max="14088" width="46.28515625" style="46" customWidth="1"/>
    <col min="14089" max="14089" width="40.7109375" style="46" customWidth="1"/>
    <col min="14090" max="14335" width="9.140625" style="46"/>
    <col min="14336" max="14336" width="0" style="46" hidden="1" customWidth="1"/>
    <col min="14337" max="14337" width="11.5703125" style="46" customWidth="1"/>
    <col min="14338" max="14338" width="48.140625" style="46" customWidth="1"/>
    <col min="14339" max="14339" width="13" style="46" customWidth="1"/>
    <col min="14340" max="14340" width="13.5703125" style="46" customWidth="1"/>
    <col min="14341" max="14341" width="20.85546875" style="46" customWidth="1"/>
    <col min="14342" max="14342" width="21" style="46" customWidth="1"/>
    <col min="14343" max="14343" width="24.5703125" style="46" customWidth="1"/>
    <col min="14344" max="14344" width="46.28515625" style="46" customWidth="1"/>
    <col min="14345" max="14345" width="40.7109375" style="46" customWidth="1"/>
    <col min="14346" max="14591" width="9.140625" style="46"/>
    <col min="14592" max="14592" width="0" style="46" hidden="1" customWidth="1"/>
    <col min="14593" max="14593" width="11.5703125" style="46" customWidth="1"/>
    <col min="14594" max="14594" width="48.140625" style="46" customWidth="1"/>
    <col min="14595" max="14595" width="13" style="46" customWidth="1"/>
    <col min="14596" max="14596" width="13.5703125" style="46" customWidth="1"/>
    <col min="14597" max="14597" width="20.85546875" style="46" customWidth="1"/>
    <col min="14598" max="14598" width="21" style="46" customWidth="1"/>
    <col min="14599" max="14599" width="24.5703125" style="46" customWidth="1"/>
    <col min="14600" max="14600" width="46.28515625" style="46" customWidth="1"/>
    <col min="14601" max="14601" width="40.7109375" style="46" customWidth="1"/>
    <col min="14602" max="14847" width="9.140625" style="46"/>
    <col min="14848" max="14848" width="0" style="46" hidden="1" customWidth="1"/>
    <col min="14849" max="14849" width="11.5703125" style="46" customWidth="1"/>
    <col min="14850" max="14850" width="48.140625" style="46" customWidth="1"/>
    <col min="14851" max="14851" width="13" style="46" customWidth="1"/>
    <col min="14852" max="14852" width="13.5703125" style="46" customWidth="1"/>
    <col min="14853" max="14853" width="20.85546875" style="46" customWidth="1"/>
    <col min="14854" max="14854" width="21" style="46" customWidth="1"/>
    <col min="14855" max="14855" width="24.5703125" style="46" customWidth="1"/>
    <col min="14856" max="14856" width="46.28515625" style="46" customWidth="1"/>
    <col min="14857" max="14857" width="40.7109375" style="46" customWidth="1"/>
    <col min="14858" max="15103" width="9.140625" style="46"/>
    <col min="15104" max="15104" width="0" style="46" hidden="1" customWidth="1"/>
    <col min="15105" max="15105" width="11.5703125" style="46" customWidth="1"/>
    <col min="15106" max="15106" width="48.140625" style="46" customWidth="1"/>
    <col min="15107" max="15107" width="13" style="46" customWidth="1"/>
    <col min="15108" max="15108" width="13.5703125" style="46" customWidth="1"/>
    <col min="15109" max="15109" width="20.85546875" style="46" customWidth="1"/>
    <col min="15110" max="15110" width="21" style="46" customWidth="1"/>
    <col min="15111" max="15111" width="24.5703125" style="46" customWidth="1"/>
    <col min="15112" max="15112" width="46.28515625" style="46" customWidth="1"/>
    <col min="15113" max="15113" width="40.7109375" style="46" customWidth="1"/>
    <col min="15114" max="15359" width="9.140625" style="46"/>
    <col min="15360" max="15360" width="0" style="46" hidden="1" customWidth="1"/>
    <col min="15361" max="15361" width="11.5703125" style="46" customWidth="1"/>
    <col min="15362" max="15362" width="48.140625" style="46" customWidth="1"/>
    <col min="15363" max="15363" width="13" style="46" customWidth="1"/>
    <col min="15364" max="15364" width="13.5703125" style="46" customWidth="1"/>
    <col min="15365" max="15365" width="20.85546875" style="46" customWidth="1"/>
    <col min="15366" max="15366" width="21" style="46" customWidth="1"/>
    <col min="15367" max="15367" width="24.5703125" style="46" customWidth="1"/>
    <col min="15368" max="15368" width="46.28515625" style="46" customWidth="1"/>
    <col min="15369" max="15369" width="40.7109375" style="46" customWidth="1"/>
    <col min="15370" max="15615" width="9.140625" style="46"/>
    <col min="15616" max="15616" width="0" style="46" hidden="1" customWidth="1"/>
    <col min="15617" max="15617" width="11.5703125" style="46" customWidth="1"/>
    <col min="15618" max="15618" width="48.140625" style="46" customWidth="1"/>
    <col min="15619" max="15619" width="13" style="46" customWidth="1"/>
    <col min="15620" max="15620" width="13.5703125" style="46" customWidth="1"/>
    <col min="15621" max="15621" width="20.85546875" style="46" customWidth="1"/>
    <col min="15622" max="15622" width="21" style="46" customWidth="1"/>
    <col min="15623" max="15623" width="24.5703125" style="46" customWidth="1"/>
    <col min="15624" max="15624" width="46.28515625" style="46" customWidth="1"/>
    <col min="15625" max="15625" width="40.7109375" style="46" customWidth="1"/>
    <col min="15626" max="15871" width="9.140625" style="46"/>
    <col min="15872" max="15872" width="0" style="46" hidden="1" customWidth="1"/>
    <col min="15873" max="15873" width="11.5703125" style="46" customWidth="1"/>
    <col min="15874" max="15874" width="48.140625" style="46" customWidth="1"/>
    <col min="15875" max="15875" width="13" style="46" customWidth="1"/>
    <col min="15876" max="15876" width="13.5703125" style="46" customWidth="1"/>
    <col min="15877" max="15877" width="20.85546875" style="46" customWidth="1"/>
    <col min="15878" max="15878" width="21" style="46" customWidth="1"/>
    <col min="15879" max="15879" width="24.5703125" style="46" customWidth="1"/>
    <col min="15880" max="15880" width="46.28515625" style="46" customWidth="1"/>
    <col min="15881" max="15881" width="40.7109375" style="46" customWidth="1"/>
    <col min="15882" max="16127" width="9.140625" style="46"/>
    <col min="16128" max="16128" width="0" style="46" hidden="1" customWidth="1"/>
    <col min="16129" max="16129" width="11.5703125" style="46" customWidth="1"/>
    <col min="16130" max="16130" width="48.140625" style="46" customWidth="1"/>
    <col min="16131" max="16131" width="13" style="46" customWidth="1"/>
    <col min="16132" max="16132" width="13.5703125" style="46" customWidth="1"/>
    <col min="16133" max="16133" width="20.85546875" style="46" customWidth="1"/>
    <col min="16134" max="16134" width="21" style="46" customWidth="1"/>
    <col min="16135" max="16135" width="24.5703125" style="46" customWidth="1"/>
    <col min="16136" max="16136" width="46.28515625" style="46" customWidth="1"/>
    <col min="16137" max="16137" width="40.7109375" style="46" customWidth="1"/>
    <col min="16138" max="16384" width="9.140625" style="46"/>
  </cols>
  <sheetData>
    <row r="1" spans="2:8" hidden="1" x14ac:dyDescent="0.25"/>
    <row r="2" spans="2:8" hidden="1" x14ac:dyDescent="0.25"/>
    <row r="3" spans="2:8" hidden="1" x14ac:dyDescent="0.25"/>
    <row r="4" spans="2:8" x14ac:dyDescent="0.25">
      <c r="D4" s="740"/>
      <c r="E4" s="740"/>
      <c r="F4" s="740"/>
      <c r="G4" s="740"/>
    </row>
    <row r="5" spans="2:8" x14ac:dyDescent="0.25">
      <c r="D5" s="740"/>
      <c r="E5" s="740"/>
      <c r="F5" s="740"/>
      <c r="G5" s="740"/>
    </row>
    <row r="6" spans="2:8" x14ac:dyDescent="0.25">
      <c r="D6" s="740"/>
      <c r="E6" s="740"/>
      <c r="F6" s="740"/>
      <c r="G6" s="740"/>
    </row>
    <row r="7" spans="2:8" ht="24.75" customHeight="1" x14ac:dyDescent="0.25">
      <c r="D7" s="740"/>
      <c r="E7" s="740"/>
      <c r="F7" s="740"/>
      <c r="G7" s="740"/>
    </row>
    <row r="8" spans="2:8" x14ac:dyDescent="0.25">
      <c r="D8" s="741" t="s">
        <v>1740</v>
      </c>
      <c r="E8" s="741"/>
      <c r="F8" s="741"/>
      <c r="G8" s="741"/>
      <c r="H8" s="741"/>
    </row>
    <row r="10" spans="2:8" customFormat="1" ht="133.5" customHeight="1" x14ac:dyDescent="0.25">
      <c r="D10" s="742" t="s">
        <v>1763</v>
      </c>
      <c r="E10" s="742"/>
      <c r="F10" s="742"/>
      <c r="G10" s="742"/>
      <c r="H10" s="548"/>
    </row>
    <row r="11" spans="2:8" ht="35.25" x14ac:dyDescent="0.5">
      <c r="C11" s="738" t="s">
        <v>1206</v>
      </c>
      <c r="D11" s="738"/>
      <c r="E11" s="738"/>
      <c r="F11" s="738"/>
      <c r="G11" s="738"/>
      <c r="H11" s="738"/>
    </row>
    <row r="12" spans="2:8" x14ac:dyDescent="0.25">
      <c r="C12" s="229"/>
    </row>
    <row r="13" spans="2:8" x14ac:dyDescent="0.25">
      <c r="C13" s="46" t="s">
        <v>139</v>
      </c>
      <c r="D13" s="46" t="s">
        <v>140</v>
      </c>
      <c r="E13" s="149" t="s">
        <v>142</v>
      </c>
      <c r="F13" s="150" t="s">
        <v>933</v>
      </c>
      <c r="G13" s="46" t="s">
        <v>143</v>
      </c>
      <c r="H13" s="150" t="s">
        <v>0</v>
      </c>
    </row>
    <row r="15" spans="2:8" x14ac:dyDescent="0.25">
      <c r="B15" s="147"/>
      <c r="C15" s="275" t="s">
        <v>242</v>
      </c>
      <c r="D15" s="46" t="str">
        <f>VLOOKUP(C15,$C$77:$H$108,3,FALSE)</f>
        <v>ROLL</v>
      </c>
      <c r="E15" s="276">
        <v>0</v>
      </c>
      <c r="F15" s="147">
        <f t="shared" ref="F15:F30" si="0">VLOOKUP(C15,$C$77:$H$108,5,FALSE)</f>
        <v>15.795</v>
      </c>
      <c r="G15" s="48">
        <f>F15*E15</f>
        <v>0</v>
      </c>
      <c r="H15" s="302" t="str">
        <f t="shared" ref="H15:H30" si="1">VLOOKUP(C15,$C$77:$H$108,6,FALSE)</f>
        <v>4 Square roll underlayment</v>
      </c>
    </row>
    <row r="16" spans="2:8" x14ac:dyDescent="0.25">
      <c r="B16" s="147"/>
      <c r="C16" s="275" t="s">
        <v>208</v>
      </c>
      <c r="D16" s="46" t="str">
        <f t="shared" ref="D16:D30" si="2">VLOOKUP(C16,$C$77:$H$107,3,FALSE)</f>
        <v>ROLL</v>
      </c>
      <c r="E16" s="276">
        <v>0</v>
      </c>
      <c r="F16" s="147">
        <f t="shared" si="0"/>
        <v>47.384999999999998</v>
      </c>
      <c r="G16" s="48">
        <f t="shared" ref="G16:G54" si="3">F16*E16</f>
        <v>0</v>
      </c>
      <c r="H16" s="302" t="str">
        <f t="shared" si="1"/>
        <v>2 Square roll underlayment</v>
      </c>
    </row>
    <row r="17" spans="2:8" x14ac:dyDescent="0.25">
      <c r="B17" s="147"/>
      <c r="C17" s="275" t="s">
        <v>243</v>
      </c>
      <c r="D17" s="46" t="str">
        <f t="shared" si="2"/>
        <v>BNDL</v>
      </c>
      <c r="E17" s="276">
        <v>0</v>
      </c>
      <c r="F17" s="147">
        <f t="shared" si="0"/>
        <v>37.908000000000001</v>
      </c>
      <c r="G17" s="48">
        <f t="shared" si="3"/>
        <v>0</v>
      </c>
      <c r="H17" s="302" t="str">
        <f t="shared" si="1"/>
        <v>10"x40", 100' per bundle</v>
      </c>
    </row>
    <row r="18" spans="2:8" x14ac:dyDescent="0.25">
      <c r="B18" s="147"/>
      <c r="C18" s="275" t="s">
        <v>244</v>
      </c>
      <c r="D18" s="46" t="str">
        <f t="shared" si="2"/>
        <v>SQ</v>
      </c>
      <c r="E18" s="276">
        <v>0</v>
      </c>
      <c r="F18" s="147">
        <f t="shared" si="0"/>
        <v>73.709999999999994</v>
      </c>
      <c r="G18" s="48">
        <f t="shared" si="3"/>
        <v>0</v>
      </c>
      <c r="H18" s="302" t="str">
        <f t="shared" si="1"/>
        <v>Per Square, 3 bundles/Sq</v>
      </c>
    </row>
    <row r="19" spans="2:8" x14ac:dyDescent="0.25">
      <c r="B19" s="147"/>
      <c r="C19" s="275" t="s">
        <v>245</v>
      </c>
      <c r="D19" s="46" t="str">
        <f t="shared" si="2"/>
        <v>BNDL</v>
      </c>
      <c r="E19" s="276">
        <v>0</v>
      </c>
      <c r="F19" s="147">
        <f t="shared" si="0"/>
        <v>41.067</v>
      </c>
      <c r="G19" s="48">
        <f t="shared" si="3"/>
        <v>0</v>
      </c>
      <c r="H19" s="302" t="str">
        <f t="shared" si="1"/>
        <v xml:space="preserve">33' Per bundle </v>
      </c>
    </row>
    <row r="20" spans="2:8" x14ac:dyDescent="0.25">
      <c r="B20" s="147"/>
      <c r="C20" s="275" t="s">
        <v>212</v>
      </c>
      <c r="D20" s="46" t="str">
        <f t="shared" si="2"/>
        <v>EA</v>
      </c>
      <c r="E20" s="276">
        <v>0</v>
      </c>
      <c r="F20" s="147">
        <f t="shared" si="0"/>
        <v>8.3713499999999996</v>
      </c>
      <c r="G20" s="48">
        <f t="shared" si="3"/>
        <v>0</v>
      </c>
      <c r="H20" s="302" t="str">
        <f t="shared" si="1"/>
        <v>4' GAF  Ridge Vent</v>
      </c>
    </row>
    <row r="21" spans="2:8" x14ac:dyDescent="0.25">
      <c r="B21" s="147"/>
      <c r="C21" s="275" t="s">
        <v>246</v>
      </c>
      <c r="D21" s="46" t="str">
        <f t="shared" si="2"/>
        <v>Roll</v>
      </c>
      <c r="E21" s="276">
        <v>0</v>
      </c>
      <c r="F21" s="147">
        <f t="shared" si="0"/>
        <v>68.444999999999993</v>
      </c>
      <c r="G21" s="48">
        <f t="shared" si="3"/>
        <v>0</v>
      </c>
      <c r="H21" s="302" t="str">
        <f t="shared" si="1"/>
        <v>24"x50' roll Valley and Apron Flashing</v>
      </c>
    </row>
    <row r="22" spans="2:8" x14ac:dyDescent="0.25">
      <c r="B22" s="147"/>
      <c r="C22" s="275" t="s">
        <v>247</v>
      </c>
      <c r="D22" s="46" t="str">
        <f t="shared" si="2"/>
        <v>BD</v>
      </c>
      <c r="E22" s="276">
        <v>0</v>
      </c>
      <c r="F22" s="147">
        <f t="shared" si="0"/>
        <v>20.007000000000001</v>
      </c>
      <c r="G22" s="48">
        <f t="shared" si="3"/>
        <v>0</v>
      </c>
      <c r="H22" s="302" t="str">
        <f t="shared" si="1"/>
        <v>5"x5"x8" 50 per bundle</v>
      </c>
    </row>
    <row r="23" spans="2:8" x14ac:dyDescent="0.25">
      <c r="B23" s="147"/>
      <c r="C23" s="275" t="s">
        <v>248</v>
      </c>
      <c r="D23" s="46" t="str">
        <f t="shared" si="2"/>
        <v>EA</v>
      </c>
      <c r="E23" s="276">
        <v>0</v>
      </c>
      <c r="F23" s="147">
        <f t="shared" si="0"/>
        <v>331.53389099999998</v>
      </c>
      <c r="G23" s="48">
        <f t="shared" si="3"/>
        <v>0</v>
      </c>
      <c r="H23" s="302" t="str">
        <f t="shared" si="1"/>
        <v>Notes</v>
      </c>
    </row>
    <row r="24" spans="2:8" x14ac:dyDescent="0.25">
      <c r="B24" s="147"/>
      <c r="C24" s="275" t="s">
        <v>255</v>
      </c>
      <c r="D24" s="46" t="str">
        <f t="shared" si="2"/>
        <v>EA</v>
      </c>
      <c r="E24" s="276">
        <v>0</v>
      </c>
      <c r="F24" s="147">
        <f t="shared" si="0"/>
        <v>362.58054299999998</v>
      </c>
      <c r="G24" s="48">
        <f t="shared" si="3"/>
        <v>0</v>
      </c>
      <c r="H24" s="302" t="str">
        <f t="shared" si="1"/>
        <v>Notes</v>
      </c>
    </row>
    <row r="25" spans="2:8" x14ac:dyDescent="0.25">
      <c r="B25" s="147"/>
      <c r="C25" s="275" t="s">
        <v>216</v>
      </c>
      <c r="D25" s="46" t="str">
        <f t="shared" si="2"/>
        <v>EA</v>
      </c>
      <c r="E25" s="276">
        <v>0</v>
      </c>
      <c r="F25" s="147">
        <f t="shared" si="0"/>
        <v>4.7385000000000002</v>
      </c>
      <c r="G25" s="48">
        <f t="shared" si="3"/>
        <v>0</v>
      </c>
      <c r="H25" s="302" t="str">
        <f t="shared" si="1"/>
        <v>at plumbing stacks</v>
      </c>
    </row>
    <row r="26" spans="2:8" x14ac:dyDescent="0.25">
      <c r="B26" s="147"/>
      <c r="C26" s="275" t="s">
        <v>1221</v>
      </c>
      <c r="D26" s="46" t="str">
        <f t="shared" si="2"/>
        <v>BOX</v>
      </c>
      <c r="E26" s="276">
        <v>0</v>
      </c>
      <c r="F26" s="147">
        <f t="shared" si="0"/>
        <v>24.219000000000001</v>
      </c>
      <c r="G26" s="48">
        <f t="shared" si="3"/>
        <v>0</v>
      </c>
      <c r="H26" s="302" t="str">
        <f t="shared" si="1"/>
        <v>7,200 Per box</v>
      </c>
    </row>
    <row r="27" spans="2:8" x14ac:dyDescent="0.25">
      <c r="B27" s="147"/>
      <c r="C27" s="275" t="s">
        <v>1223</v>
      </c>
      <c r="D27" s="46" t="str">
        <f t="shared" si="2"/>
        <v>BOX</v>
      </c>
      <c r="E27" s="276">
        <v>0</v>
      </c>
      <c r="F27" s="147">
        <f t="shared" si="0"/>
        <v>3.0010500000000002</v>
      </c>
      <c r="G27" s="48">
        <f t="shared" si="3"/>
        <v>0</v>
      </c>
      <c r="H27" s="302" t="str">
        <f t="shared" si="1"/>
        <v>Fits R-11/T-50</v>
      </c>
    </row>
    <row r="28" spans="2:8" x14ac:dyDescent="0.25">
      <c r="B28" s="147"/>
      <c r="C28" s="275" t="s">
        <v>1225</v>
      </c>
      <c r="D28" s="46" t="str">
        <f t="shared" si="2"/>
        <v>TUBE</v>
      </c>
      <c r="E28" s="276">
        <v>0</v>
      </c>
      <c r="F28" s="147">
        <f t="shared" si="0"/>
        <v>4.3172999999999995</v>
      </c>
      <c r="G28" s="48">
        <f t="shared" si="3"/>
        <v>0</v>
      </c>
      <c r="H28" s="302" t="str">
        <f t="shared" si="1"/>
        <v>24 Tubes per case</v>
      </c>
    </row>
    <row r="29" spans="2:8" x14ac:dyDescent="0.25">
      <c r="B29" s="147"/>
      <c r="C29" s="275" t="s">
        <v>33</v>
      </c>
      <c r="D29" s="46">
        <f t="shared" si="2"/>
        <v>0</v>
      </c>
      <c r="E29" s="276">
        <v>0</v>
      </c>
      <c r="F29" s="147">
        <f t="shared" si="0"/>
        <v>0</v>
      </c>
      <c r="G29" s="48">
        <f t="shared" si="3"/>
        <v>0</v>
      </c>
      <c r="H29" s="302" t="str">
        <f t="shared" si="1"/>
        <v>Notes</v>
      </c>
    </row>
    <row r="30" spans="2:8" x14ac:dyDescent="0.25">
      <c r="B30" s="147"/>
      <c r="C30" s="275" t="s">
        <v>33</v>
      </c>
      <c r="D30" s="46">
        <f t="shared" si="2"/>
        <v>0</v>
      </c>
      <c r="E30" s="276">
        <v>0</v>
      </c>
      <c r="F30" s="147">
        <f t="shared" si="0"/>
        <v>0</v>
      </c>
      <c r="G30" s="48">
        <f t="shared" si="3"/>
        <v>0</v>
      </c>
      <c r="H30" s="302" t="str">
        <f t="shared" si="1"/>
        <v>Notes</v>
      </c>
    </row>
    <row r="32" spans="2:8" x14ac:dyDescent="0.25">
      <c r="C32" s="494" t="s">
        <v>1717</v>
      </c>
      <c r="G32" s="205">
        <f>SUM(G15:G31)</f>
        <v>0</v>
      </c>
      <c r="H32" s="200"/>
    </row>
    <row r="33" spans="2:8" x14ac:dyDescent="0.25">
      <c r="C33" s="494" t="s">
        <v>8</v>
      </c>
      <c r="D33" s="46" t="s">
        <v>1651</v>
      </c>
      <c r="E33" s="459">
        <f>ESTIMATE!F5</f>
        <v>5.2999999999999999E-2</v>
      </c>
      <c r="G33" s="48">
        <f>G32*E33</f>
        <v>0</v>
      </c>
    </row>
    <row r="34" spans="2:8" x14ac:dyDescent="0.25">
      <c r="C34" s="494" t="s">
        <v>9</v>
      </c>
      <c r="G34" s="205">
        <f>G32+G33</f>
        <v>0</v>
      </c>
      <c r="H34" s="200"/>
    </row>
    <row r="35" spans="2:8" x14ac:dyDescent="0.25">
      <c r="B35" s="147"/>
      <c r="C35" s="494" t="s">
        <v>249</v>
      </c>
      <c r="D35" s="46" t="str">
        <f>VLOOKUP(C35,$C$77:$H$107,3,FALSE)</f>
        <v>EA</v>
      </c>
      <c r="E35" s="276">
        <v>0</v>
      </c>
      <c r="F35" s="147">
        <f>VLOOKUP(C35,$C$77:$H$108,5,FALSE)</f>
        <v>25</v>
      </c>
      <c r="G35" s="48">
        <f>F35*E35</f>
        <v>0</v>
      </c>
      <c r="H35" s="49" t="str">
        <f>VLOOKUP(C35,$C$77:$H$108,6,FALSE)</f>
        <v>No tax on delivery</v>
      </c>
    </row>
    <row r="36" spans="2:8" x14ac:dyDescent="0.25">
      <c r="C36" s="494" t="s">
        <v>1718</v>
      </c>
      <c r="G36" s="205">
        <f>G34+G35</f>
        <v>0</v>
      </c>
      <c r="H36" s="200"/>
    </row>
    <row r="37" spans="2:8" ht="35.25" x14ac:dyDescent="0.5">
      <c r="C37" s="738" t="s">
        <v>1207</v>
      </c>
      <c r="D37" s="738"/>
      <c r="E37" s="738"/>
      <c r="F37" s="738"/>
      <c r="G37" s="738"/>
      <c r="H37" s="738"/>
    </row>
    <row r="38" spans="2:8" x14ac:dyDescent="0.25">
      <c r="C38" s="46" t="s">
        <v>139</v>
      </c>
      <c r="D38" s="46" t="s">
        <v>140</v>
      </c>
      <c r="E38" s="152" t="s">
        <v>934</v>
      </c>
      <c r="F38" s="206" t="s">
        <v>142</v>
      </c>
      <c r="G38" s="46" t="s">
        <v>143</v>
      </c>
      <c r="H38" s="150" t="s">
        <v>1244</v>
      </c>
    </row>
    <row r="39" spans="2:8" x14ac:dyDescent="0.25">
      <c r="B39" s="147"/>
      <c r="C39" s="275" t="s">
        <v>209</v>
      </c>
      <c r="D39" s="46" t="str">
        <f>VLOOKUP(C39,$C$113:$E$151,2,FALSE)</f>
        <v>SQ</v>
      </c>
      <c r="E39" s="48">
        <f t="shared" ref="E39:E54" si="4">VLOOKUP(C39,$C$113:$E$151,3,FALSE)</f>
        <v>3</v>
      </c>
      <c r="F39" s="220">
        <f>SUM(E15*400)/100*E39</f>
        <v>0</v>
      </c>
      <c r="G39" s="48">
        <f t="shared" si="3"/>
        <v>0</v>
      </c>
      <c r="H39" s="302" t="str">
        <f>VLOOKUP(C39,$C$113:$H$151,6,FALSE)</f>
        <v>NOTE:</v>
      </c>
    </row>
    <row r="40" spans="2:8" x14ac:dyDescent="0.25">
      <c r="B40" s="147"/>
      <c r="C40" s="275" t="s">
        <v>208</v>
      </c>
      <c r="D40" s="46" t="str">
        <f>VLOOKUP(C40,$C$113:$E$151,2,FALSE)</f>
        <v>SQ</v>
      </c>
      <c r="E40" s="48">
        <f t="shared" si="4"/>
        <v>3</v>
      </c>
      <c r="F40" s="220">
        <f>SUM(E16*200)/100*E40</f>
        <v>0</v>
      </c>
      <c r="G40" s="48">
        <f t="shared" si="3"/>
        <v>0</v>
      </c>
      <c r="H40" s="302" t="str">
        <f t="shared" ref="H40:H54" si="5">VLOOKUP(C40,$C$113:$H$151,6,FALSE)</f>
        <v>NOTE:</v>
      </c>
    </row>
    <row r="41" spans="2:8" x14ac:dyDescent="0.25">
      <c r="B41" s="147"/>
      <c r="C41" s="275" t="s">
        <v>210</v>
      </c>
      <c r="D41" s="46" t="str">
        <f>VLOOKUP(C41,$C$113:$E$151,2,FALSE)</f>
        <v>BNDL</v>
      </c>
      <c r="E41" s="48">
        <f t="shared" si="4"/>
        <v>45</v>
      </c>
      <c r="F41" s="221">
        <f>E17</f>
        <v>0</v>
      </c>
      <c r="G41" s="48">
        <f>F41*E41</f>
        <v>0</v>
      </c>
      <c r="H41" s="302" t="str">
        <f t="shared" si="5"/>
        <v>NOTE:</v>
      </c>
    </row>
    <row r="42" spans="2:8" x14ac:dyDescent="0.25">
      <c r="B42" s="147"/>
      <c r="C42" s="275" t="s">
        <v>211</v>
      </c>
      <c r="D42" s="46" t="str">
        <f t="shared" ref="D42:D49" si="6">VLOOKUP(C42,$C$114:$E$151,2,FALSE)</f>
        <v>SQ</v>
      </c>
      <c r="E42" s="48">
        <f t="shared" si="4"/>
        <v>40.5</v>
      </c>
      <c r="F42" s="221">
        <f>E18</f>
        <v>0</v>
      </c>
      <c r="G42" s="48">
        <f>F42*E42</f>
        <v>0</v>
      </c>
      <c r="H42" s="302" t="str">
        <f t="shared" si="5"/>
        <v>NOTE:</v>
      </c>
    </row>
    <row r="43" spans="2:8" x14ac:dyDescent="0.25">
      <c r="B43" s="147"/>
      <c r="C43" s="275" t="s">
        <v>228</v>
      </c>
      <c r="D43" s="46" t="str">
        <f t="shared" si="6"/>
        <v>LF</v>
      </c>
      <c r="E43" s="48">
        <f t="shared" si="4"/>
        <v>2.7</v>
      </c>
      <c r="F43" s="221">
        <f>E19*33</f>
        <v>0</v>
      </c>
      <c r="G43" s="48">
        <f t="shared" si="3"/>
        <v>0</v>
      </c>
      <c r="H43" s="302" t="str">
        <f t="shared" si="5"/>
        <v>NOTE:</v>
      </c>
    </row>
    <row r="44" spans="2:8" x14ac:dyDescent="0.25">
      <c r="B44" s="147"/>
      <c r="C44" s="275" t="s">
        <v>213</v>
      </c>
      <c r="D44" s="46" t="str">
        <f t="shared" si="6"/>
        <v>LF</v>
      </c>
      <c r="E44" s="48">
        <f t="shared" si="4"/>
        <v>3.15</v>
      </c>
      <c r="F44" s="277">
        <v>0</v>
      </c>
      <c r="G44" s="48">
        <f>F44*E44</f>
        <v>0</v>
      </c>
      <c r="H44" s="302" t="str">
        <f t="shared" si="5"/>
        <v>DO A LINEAL FOOT TAKEOFF BASED ON THE PLANS</v>
      </c>
    </row>
    <row r="45" spans="2:8" x14ac:dyDescent="0.25">
      <c r="B45" s="147"/>
      <c r="C45" s="275" t="s">
        <v>231</v>
      </c>
      <c r="D45" s="46" t="str">
        <f t="shared" si="6"/>
        <v>LF</v>
      </c>
      <c r="E45" s="48">
        <f t="shared" si="4"/>
        <v>1.5</v>
      </c>
      <c r="F45" s="277">
        <v>0</v>
      </c>
      <c r="G45" s="48">
        <f>F45*E45</f>
        <v>0</v>
      </c>
      <c r="H45" s="302" t="str">
        <f t="shared" si="5"/>
        <v>DO A LINEAL FOOT TAKEOFF BASED ON THE PLANS</v>
      </c>
    </row>
    <row r="46" spans="2:8" x14ac:dyDescent="0.25">
      <c r="B46" s="147"/>
      <c r="C46" s="275" t="s">
        <v>214</v>
      </c>
      <c r="D46" s="46" t="str">
        <f t="shared" si="6"/>
        <v>LF</v>
      </c>
      <c r="E46" s="48">
        <f t="shared" si="4"/>
        <v>3.15</v>
      </c>
      <c r="F46" s="277">
        <v>0</v>
      </c>
      <c r="G46" s="48">
        <f>F46*E46</f>
        <v>0</v>
      </c>
      <c r="H46" s="302" t="str">
        <f t="shared" si="5"/>
        <v>DO A LINEAL FOOT TAKEOFF BASED ON THE PLANS</v>
      </c>
    </row>
    <row r="47" spans="2:8" x14ac:dyDescent="0.25">
      <c r="B47" s="147"/>
      <c r="C47" s="275" t="s">
        <v>215</v>
      </c>
      <c r="D47" s="46" t="str">
        <f t="shared" si="6"/>
        <v>EA</v>
      </c>
      <c r="E47" s="48">
        <f t="shared" si="4"/>
        <v>175</v>
      </c>
      <c r="F47" s="277">
        <v>0</v>
      </c>
      <c r="G47" s="48">
        <f>F47*E47</f>
        <v>0</v>
      </c>
      <c r="H47" s="302" t="str">
        <f t="shared" si="5"/>
        <v>NOTE:</v>
      </c>
    </row>
    <row r="48" spans="2:8" x14ac:dyDescent="0.25">
      <c r="B48" s="147"/>
      <c r="C48" s="275" t="s">
        <v>217</v>
      </c>
      <c r="D48" s="46" t="str">
        <f t="shared" si="6"/>
        <v>EA</v>
      </c>
      <c r="E48" s="48">
        <f t="shared" si="4"/>
        <v>75</v>
      </c>
      <c r="F48" s="277">
        <v>0</v>
      </c>
      <c r="G48" s="48">
        <f t="shared" si="3"/>
        <v>0</v>
      </c>
      <c r="H48" s="302" t="str">
        <f t="shared" si="5"/>
        <v>NOTE:</v>
      </c>
    </row>
    <row r="49" spans="2:8" x14ac:dyDescent="0.25">
      <c r="B49" s="147"/>
      <c r="C49" s="275" t="s">
        <v>216</v>
      </c>
      <c r="D49" s="46" t="str">
        <f t="shared" si="6"/>
        <v>EA</v>
      </c>
      <c r="E49" s="48">
        <f t="shared" si="4"/>
        <v>4.5</v>
      </c>
      <c r="F49" s="277">
        <f>E25</f>
        <v>0</v>
      </c>
      <c r="G49" s="48">
        <f>F49*E49</f>
        <v>0</v>
      </c>
      <c r="H49" s="302" t="str">
        <f t="shared" si="5"/>
        <v>NOTE:</v>
      </c>
    </row>
    <row r="50" spans="2:8" x14ac:dyDescent="0.25">
      <c r="B50" s="147"/>
      <c r="C50" s="275" t="s">
        <v>232</v>
      </c>
      <c r="D50" s="46" t="str">
        <f>VLOOKUP(C50,$C$114:$E$151,2,FALSE)</f>
        <v>LF</v>
      </c>
      <c r="E50" s="48">
        <f t="shared" si="4"/>
        <v>3.15</v>
      </c>
      <c r="F50" s="277">
        <v>0</v>
      </c>
      <c r="G50" s="48">
        <f>F50*E50</f>
        <v>0</v>
      </c>
      <c r="H50" s="302" t="str">
        <f t="shared" si="5"/>
        <v>DO A LINEAL FOOT TAKEOFF BASED ON THE PLANS</v>
      </c>
    </row>
    <row r="51" spans="2:8" x14ac:dyDescent="0.25">
      <c r="B51" s="147"/>
      <c r="C51" s="275" t="s">
        <v>144</v>
      </c>
      <c r="D51" s="46" t="e">
        <f>VLOOKUP(C51,$C$114:$E$151,2,FALSE)</f>
        <v>#N/A</v>
      </c>
      <c r="E51" s="48">
        <f t="shared" si="4"/>
        <v>0</v>
      </c>
      <c r="F51" s="277">
        <v>0</v>
      </c>
      <c r="G51" s="48">
        <f>F51*E51</f>
        <v>0</v>
      </c>
      <c r="H51" s="302" t="str">
        <f t="shared" si="5"/>
        <v>NOTE:</v>
      </c>
    </row>
    <row r="52" spans="2:8" x14ac:dyDescent="0.25">
      <c r="B52" s="147"/>
      <c r="C52" s="275" t="s">
        <v>144</v>
      </c>
      <c r="D52" s="46" t="e">
        <f>VLOOKUP(C52,$C$114:$E$151,2,FALSE)</f>
        <v>#N/A</v>
      </c>
      <c r="E52" s="48">
        <f t="shared" si="4"/>
        <v>0</v>
      </c>
      <c r="F52" s="277">
        <v>0</v>
      </c>
      <c r="G52" s="48">
        <f>F52*E52</f>
        <v>0</v>
      </c>
      <c r="H52" s="302" t="str">
        <f t="shared" si="5"/>
        <v>NOTE:</v>
      </c>
    </row>
    <row r="53" spans="2:8" x14ac:dyDescent="0.25">
      <c r="B53" s="147"/>
      <c r="C53" s="275" t="s">
        <v>144</v>
      </c>
      <c r="D53" s="46" t="e">
        <f>VLOOKUP(C53,$C$114:$E$151,2,FALSE)</f>
        <v>#N/A</v>
      </c>
      <c r="E53" s="48">
        <f t="shared" si="4"/>
        <v>0</v>
      </c>
      <c r="F53" s="277">
        <v>0</v>
      </c>
      <c r="G53" s="48">
        <f>F53*E53</f>
        <v>0</v>
      </c>
      <c r="H53" s="302" t="str">
        <f t="shared" si="5"/>
        <v>NOTE:</v>
      </c>
    </row>
    <row r="54" spans="2:8" x14ac:dyDescent="0.25">
      <c r="B54" s="147"/>
      <c r="C54" s="275" t="s">
        <v>144</v>
      </c>
      <c r="D54" s="46" t="e">
        <f>VLOOKUP(C54,$C$114:$E$151,2,FALSE)</f>
        <v>#N/A</v>
      </c>
      <c r="E54" s="48">
        <f t="shared" si="4"/>
        <v>0</v>
      </c>
      <c r="F54" s="277">
        <v>0</v>
      </c>
      <c r="G54" s="48">
        <f t="shared" si="3"/>
        <v>0</v>
      </c>
      <c r="H54" s="302" t="str">
        <f t="shared" si="5"/>
        <v>NOTE:</v>
      </c>
    </row>
    <row r="55" spans="2:8" x14ac:dyDescent="0.25">
      <c r="C55" s="275"/>
    </row>
    <row r="57" spans="2:8" x14ac:dyDescent="0.25">
      <c r="C57" s="46" t="s">
        <v>1242</v>
      </c>
      <c r="G57" s="205">
        <f>SUM(G39:G54)</f>
        <v>0</v>
      </c>
      <c r="H57" s="48"/>
    </row>
    <row r="59" spans="2:8" x14ac:dyDescent="0.25">
      <c r="C59" s="46" t="s">
        <v>1243</v>
      </c>
      <c r="G59" s="205">
        <f>G36+G57</f>
        <v>0</v>
      </c>
      <c r="H59" s="200"/>
    </row>
    <row r="72" spans="1:16" s="549" customFormat="1" x14ac:dyDescent="0.25">
      <c r="B72" s="550"/>
      <c r="C72" s="549" t="s">
        <v>56</v>
      </c>
      <c r="E72" s="551"/>
      <c r="F72" s="552"/>
    </row>
    <row r="74" spans="1:16" ht="30" x14ac:dyDescent="0.4">
      <c r="B74" s="60"/>
      <c r="C74" s="58"/>
      <c r="D74" s="72"/>
      <c r="E74" s="152"/>
      <c r="F74" s="153"/>
      <c r="G74" s="154"/>
      <c r="H74" s="72"/>
    </row>
    <row r="75" spans="1:16" ht="30" x14ac:dyDescent="0.4">
      <c r="B75" s="60"/>
      <c r="C75" s="58"/>
      <c r="D75" s="58"/>
      <c r="E75" s="60"/>
      <c r="F75" s="61"/>
      <c r="G75" s="58"/>
      <c r="H75" s="72"/>
    </row>
    <row r="76" spans="1:16" s="56" customFormat="1" ht="45" x14ac:dyDescent="0.6">
      <c r="A76" s="55"/>
      <c r="B76" s="739" t="s">
        <v>250</v>
      </c>
      <c r="C76" s="739"/>
      <c r="D76" s="739"/>
      <c r="E76" s="739"/>
      <c r="F76" s="739"/>
      <c r="G76" s="55"/>
      <c r="H76" s="55"/>
      <c r="J76" s="55"/>
      <c r="K76" s="55"/>
      <c r="L76" s="55"/>
      <c r="M76" s="55"/>
      <c r="N76" s="55"/>
      <c r="O76" s="55"/>
      <c r="P76" s="55"/>
    </row>
    <row r="77" spans="1:16" ht="30" x14ac:dyDescent="0.4">
      <c r="B77" s="60"/>
      <c r="C77" s="58"/>
      <c r="D77" s="61"/>
      <c r="E77" s="58"/>
      <c r="F77" s="58"/>
      <c r="G77" s="58"/>
      <c r="H77" s="72"/>
    </row>
    <row r="78" spans="1:16" ht="30" x14ac:dyDescent="0.4">
      <c r="B78" s="60"/>
      <c r="C78" s="58" t="s">
        <v>956</v>
      </c>
      <c r="D78" s="58" t="s">
        <v>1205</v>
      </c>
      <c r="E78" s="58" t="s">
        <v>476</v>
      </c>
      <c r="F78" s="58" t="s">
        <v>8</v>
      </c>
      <c r="G78" s="58" t="s">
        <v>9</v>
      </c>
      <c r="H78" s="58" t="s">
        <v>1208</v>
      </c>
    </row>
    <row r="79" spans="1:16" ht="30" x14ac:dyDescent="0.4">
      <c r="B79" s="60"/>
      <c r="C79" s="66" t="s">
        <v>33</v>
      </c>
      <c r="D79" s="202">
        <v>0</v>
      </c>
      <c r="E79" s="202">
        <v>0</v>
      </c>
      <c r="F79" s="202">
        <v>0</v>
      </c>
      <c r="G79" s="203">
        <v>0</v>
      </c>
      <c r="H79" s="204" t="s">
        <v>1208</v>
      </c>
      <c r="I79" s="204">
        <v>5.2999999999999999E-2</v>
      </c>
    </row>
    <row r="80" spans="1:16" ht="30" x14ac:dyDescent="0.4">
      <c r="B80" s="60"/>
      <c r="C80" s="66"/>
      <c r="D80" s="66"/>
      <c r="E80" s="66"/>
      <c r="F80" s="66"/>
      <c r="G80" s="58"/>
      <c r="H80" s="72"/>
    </row>
    <row r="81" spans="2:8" ht="33" customHeight="1" x14ac:dyDescent="0.4">
      <c r="B81" s="60"/>
      <c r="C81" s="520" t="s">
        <v>208</v>
      </c>
      <c r="D81" s="521">
        <v>45</v>
      </c>
      <c r="E81" s="522" t="s">
        <v>251</v>
      </c>
      <c r="F81" s="521">
        <f>SUM(D81*$I$79)</f>
        <v>2.3849999999999998</v>
      </c>
      <c r="G81" s="523">
        <f>D81+F81</f>
        <v>47.384999999999998</v>
      </c>
      <c r="H81" s="520" t="s">
        <v>1209</v>
      </c>
    </row>
    <row r="82" spans="2:8" ht="30" x14ac:dyDescent="0.4">
      <c r="B82" s="60"/>
      <c r="C82" s="520" t="s">
        <v>242</v>
      </c>
      <c r="D82" s="521">
        <v>15</v>
      </c>
      <c r="E82" s="522" t="s">
        <v>251</v>
      </c>
      <c r="F82" s="521">
        <f t="shared" ref="F82:F106" si="7">SUM(D82*$I$79)</f>
        <v>0.79499999999999993</v>
      </c>
      <c r="G82" s="523">
        <f>D82+F82</f>
        <v>15.795</v>
      </c>
      <c r="H82" s="520" t="s">
        <v>1210</v>
      </c>
    </row>
    <row r="83" spans="2:8" ht="30" x14ac:dyDescent="0.4">
      <c r="B83" s="60"/>
      <c r="C83" s="520" t="s">
        <v>243</v>
      </c>
      <c r="D83" s="521">
        <v>36</v>
      </c>
      <c r="E83" s="522" t="s">
        <v>221</v>
      </c>
      <c r="F83" s="521">
        <f t="shared" si="7"/>
        <v>1.9079999999999999</v>
      </c>
      <c r="G83" s="523">
        <f>D83+F83</f>
        <v>37.908000000000001</v>
      </c>
      <c r="H83" s="520" t="s">
        <v>1211</v>
      </c>
    </row>
    <row r="84" spans="2:8" ht="34.5" customHeight="1" x14ac:dyDescent="0.4">
      <c r="B84" s="60"/>
      <c r="C84" s="520" t="s">
        <v>1230</v>
      </c>
      <c r="D84" s="521">
        <v>80</v>
      </c>
      <c r="E84" s="522" t="s">
        <v>221</v>
      </c>
      <c r="F84" s="521">
        <f t="shared" si="7"/>
        <v>4.24</v>
      </c>
      <c r="G84" s="523">
        <f>D84+F84</f>
        <v>84.24</v>
      </c>
      <c r="H84" s="520" t="s">
        <v>1235</v>
      </c>
    </row>
    <row r="85" spans="2:8" ht="30" x14ac:dyDescent="0.4">
      <c r="B85" s="60"/>
      <c r="C85" s="520" t="s">
        <v>252</v>
      </c>
      <c r="D85" s="521">
        <v>65</v>
      </c>
      <c r="E85" s="522" t="s">
        <v>220</v>
      </c>
      <c r="F85" s="521">
        <f t="shared" si="7"/>
        <v>3.4449999999999998</v>
      </c>
      <c r="G85" s="523">
        <f t="shared" ref="G85:G102" si="8">D85+F85</f>
        <v>68.444999999999993</v>
      </c>
      <c r="H85" s="520" t="s">
        <v>1212</v>
      </c>
    </row>
    <row r="86" spans="2:8" ht="30" x14ac:dyDescent="0.4">
      <c r="B86" s="60"/>
      <c r="C86" s="520" t="s">
        <v>244</v>
      </c>
      <c r="D86" s="521">
        <v>70</v>
      </c>
      <c r="E86" s="522" t="s">
        <v>220</v>
      </c>
      <c r="F86" s="521">
        <f t="shared" si="7"/>
        <v>3.71</v>
      </c>
      <c r="G86" s="523">
        <f>D86+F86</f>
        <v>73.709999999999994</v>
      </c>
      <c r="H86" s="520" t="s">
        <v>1212</v>
      </c>
    </row>
    <row r="87" spans="2:8" ht="30" x14ac:dyDescent="0.4">
      <c r="B87" s="60"/>
      <c r="C87" s="524" t="s">
        <v>1236</v>
      </c>
      <c r="D87" s="521">
        <v>0</v>
      </c>
      <c r="E87" s="522" t="s">
        <v>220</v>
      </c>
      <c r="F87" s="521">
        <f t="shared" si="7"/>
        <v>0</v>
      </c>
      <c r="G87" s="523">
        <f>D87+F87</f>
        <v>0</v>
      </c>
      <c r="H87" s="520" t="s">
        <v>1237</v>
      </c>
    </row>
    <row r="88" spans="2:8" ht="30" x14ac:dyDescent="0.4">
      <c r="B88" s="60"/>
      <c r="C88" s="520" t="s">
        <v>1232</v>
      </c>
      <c r="D88" s="521">
        <v>210</v>
      </c>
      <c r="E88" s="522" t="s">
        <v>220</v>
      </c>
      <c r="F88" s="521">
        <f t="shared" si="7"/>
        <v>11.129999999999999</v>
      </c>
      <c r="G88" s="523">
        <f t="shared" si="8"/>
        <v>221.13</v>
      </c>
      <c r="H88" s="520" t="s">
        <v>1233</v>
      </c>
    </row>
    <row r="89" spans="2:8" ht="30" x14ac:dyDescent="0.4">
      <c r="B89" s="60"/>
      <c r="C89" s="520" t="s">
        <v>245</v>
      </c>
      <c r="D89" s="521">
        <v>39</v>
      </c>
      <c r="E89" s="522" t="s">
        <v>221</v>
      </c>
      <c r="F89" s="521">
        <f t="shared" si="7"/>
        <v>2.0669999999999997</v>
      </c>
      <c r="G89" s="523">
        <f t="shared" si="8"/>
        <v>41.067</v>
      </c>
      <c r="H89" s="520" t="s">
        <v>1213</v>
      </c>
    </row>
    <row r="90" spans="2:8" ht="30" x14ac:dyDescent="0.4">
      <c r="B90" s="60"/>
      <c r="C90" s="520" t="s">
        <v>1234</v>
      </c>
      <c r="D90" s="521">
        <v>57.5</v>
      </c>
      <c r="E90" s="522" t="s">
        <v>221</v>
      </c>
      <c r="F90" s="521">
        <f t="shared" si="7"/>
        <v>3.0474999999999999</v>
      </c>
      <c r="G90" s="523">
        <f>D90+F90</f>
        <v>60.547499999999999</v>
      </c>
      <c r="H90" s="520" t="s">
        <v>1231</v>
      </c>
    </row>
    <row r="91" spans="2:8" ht="30" x14ac:dyDescent="0.4">
      <c r="B91" s="60"/>
      <c r="C91" s="520" t="s">
        <v>212</v>
      </c>
      <c r="D91" s="521">
        <v>7.95</v>
      </c>
      <c r="E91" s="522" t="s">
        <v>218</v>
      </c>
      <c r="F91" s="521">
        <f t="shared" si="7"/>
        <v>0.42135</v>
      </c>
      <c r="G91" s="523">
        <f t="shared" si="8"/>
        <v>8.3713499999999996</v>
      </c>
      <c r="H91" s="520" t="s">
        <v>1214</v>
      </c>
    </row>
    <row r="92" spans="2:8" ht="30" x14ac:dyDescent="0.4">
      <c r="B92" s="60"/>
      <c r="C92" s="520"/>
      <c r="D92" s="521"/>
      <c r="E92" s="522"/>
      <c r="F92" s="521"/>
      <c r="G92" s="523"/>
      <c r="H92" s="305"/>
    </row>
    <row r="93" spans="2:8" ht="33" customHeight="1" x14ac:dyDescent="0.4">
      <c r="B93" s="60"/>
      <c r="C93" s="520" t="s">
        <v>246</v>
      </c>
      <c r="D93" s="521">
        <v>65</v>
      </c>
      <c r="E93" s="522" t="s">
        <v>253</v>
      </c>
      <c r="F93" s="521">
        <f t="shared" si="7"/>
        <v>3.4449999999999998</v>
      </c>
      <c r="G93" s="523">
        <f t="shared" si="8"/>
        <v>68.444999999999993</v>
      </c>
      <c r="H93" s="520" t="s">
        <v>1220</v>
      </c>
    </row>
    <row r="94" spans="2:8" ht="30" x14ac:dyDescent="0.4">
      <c r="B94" s="60"/>
      <c r="C94" s="520" t="s">
        <v>247</v>
      </c>
      <c r="D94" s="521">
        <v>19</v>
      </c>
      <c r="E94" s="522" t="s">
        <v>254</v>
      </c>
      <c r="F94" s="521">
        <f t="shared" si="7"/>
        <v>1.0069999999999999</v>
      </c>
      <c r="G94" s="523">
        <f t="shared" si="8"/>
        <v>20.007000000000001</v>
      </c>
      <c r="H94" s="520" t="s">
        <v>1216</v>
      </c>
    </row>
    <row r="95" spans="2:8" ht="30" x14ac:dyDescent="0.4">
      <c r="B95" s="60"/>
      <c r="C95" s="525"/>
      <c r="D95" s="521"/>
      <c r="E95" s="522"/>
      <c r="F95" s="521"/>
      <c r="G95" s="523"/>
      <c r="H95" s="305"/>
    </row>
    <row r="96" spans="2:8" ht="30" x14ac:dyDescent="0.4">
      <c r="B96" s="60"/>
      <c r="C96" s="520" t="s">
        <v>1218</v>
      </c>
      <c r="D96" s="521">
        <v>65</v>
      </c>
      <c r="E96" s="522" t="s">
        <v>253</v>
      </c>
      <c r="F96" s="521">
        <f t="shared" si="7"/>
        <v>3.4449999999999998</v>
      </c>
      <c r="G96" s="523">
        <f>D96+F96</f>
        <v>68.444999999999993</v>
      </c>
      <c r="H96" s="520" t="s">
        <v>1215</v>
      </c>
    </row>
    <row r="97" spans="1:16" ht="30" x14ac:dyDescent="0.4">
      <c r="B97" s="60"/>
      <c r="C97" s="520" t="s">
        <v>214</v>
      </c>
      <c r="D97" s="521">
        <v>3.15</v>
      </c>
      <c r="E97" s="522" t="s">
        <v>227</v>
      </c>
      <c r="F97" s="521">
        <f t="shared" si="7"/>
        <v>0.16694999999999999</v>
      </c>
      <c r="G97" s="523">
        <f t="shared" si="8"/>
        <v>3.3169499999999998</v>
      </c>
      <c r="H97" s="520" t="s">
        <v>1217</v>
      </c>
    </row>
    <row r="98" spans="1:16" ht="30" x14ac:dyDescent="0.4">
      <c r="B98" s="60"/>
      <c r="C98" s="520"/>
      <c r="D98" s="521"/>
      <c r="E98" s="522"/>
      <c r="F98" s="526"/>
      <c r="G98" s="523"/>
      <c r="H98" s="305"/>
    </row>
    <row r="99" spans="1:16" ht="60" x14ac:dyDescent="0.4">
      <c r="B99" s="60"/>
      <c r="C99" s="520" t="s">
        <v>248</v>
      </c>
      <c r="D99" s="521">
        <f>211*1.053+88*1.053</f>
        <v>314.84699999999998</v>
      </c>
      <c r="E99" s="522" t="s">
        <v>218</v>
      </c>
      <c r="F99" s="521">
        <f t="shared" si="7"/>
        <v>16.686890999999999</v>
      </c>
      <c r="G99" s="523">
        <f t="shared" si="8"/>
        <v>331.53389099999998</v>
      </c>
      <c r="H99" s="520" t="s">
        <v>1208</v>
      </c>
    </row>
    <row r="100" spans="1:16" ht="60" x14ac:dyDescent="0.4">
      <c r="B100" s="60"/>
      <c r="C100" s="520" t="s">
        <v>255</v>
      </c>
      <c r="D100" s="521">
        <f>239*1.053+88*1.053</f>
        <v>344.33099999999996</v>
      </c>
      <c r="E100" s="522" t="s">
        <v>218</v>
      </c>
      <c r="F100" s="521">
        <f t="shared" si="7"/>
        <v>18.249542999999996</v>
      </c>
      <c r="G100" s="523">
        <f t="shared" si="8"/>
        <v>362.58054299999998</v>
      </c>
      <c r="H100" s="520" t="s">
        <v>1208</v>
      </c>
    </row>
    <row r="101" spans="1:16" ht="30" x14ac:dyDescent="0.4">
      <c r="B101" s="60"/>
      <c r="C101" s="520"/>
      <c r="D101" s="521"/>
      <c r="E101" s="522"/>
      <c r="F101" s="526"/>
      <c r="G101" s="523"/>
      <c r="H101" s="305"/>
    </row>
    <row r="102" spans="1:16" ht="30" x14ac:dyDescent="0.4">
      <c r="B102" s="60"/>
      <c r="C102" s="520" t="s">
        <v>256</v>
      </c>
      <c r="D102" s="521">
        <v>31.5</v>
      </c>
      <c r="E102" s="522" t="s">
        <v>218</v>
      </c>
      <c r="F102" s="521">
        <f t="shared" si="7"/>
        <v>1.6695</v>
      </c>
      <c r="G102" s="523">
        <f t="shared" si="8"/>
        <v>33.169499999999999</v>
      </c>
      <c r="H102" s="520" t="s">
        <v>1228</v>
      </c>
    </row>
    <row r="103" spans="1:16" ht="30" x14ac:dyDescent="0.4">
      <c r="B103" s="60"/>
      <c r="C103" s="520" t="s">
        <v>216</v>
      </c>
      <c r="D103" s="521">
        <v>4.5</v>
      </c>
      <c r="E103" s="522" t="s">
        <v>218</v>
      </c>
      <c r="F103" s="521">
        <f t="shared" si="7"/>
        <v>0.23849999999999999</v>
      </c>
      <c r="G103" s="523">
        <f>D103+F103</f>
        <v>4.7385000000000002</v>
      </c>
      <c r="H103" s="520" t="s">
        <v>1229</v>
      </c>
    </row>
    <row r="104" spans="1:16" ht="30" x14ac:dyDescent="0.4">
      <c r="B104" s="60"/>
      <c r="C104" s="520" t="s">
        <v>1221</v>
      </c>
      <c r="D104" s="521">
        <v>23</v>
      </c>
      <c r="E104" s="522" t="s">
        <v>239</v>
      </c>
      <c r="F104" s="521">
        <f t="shared" si="7"/>
        <v>1.2189999999999999</v>
      </c>
      <c r="G104" s="523">
        <f>D104+F104</f>
        <v>24.219000000000001</v>
      </c>
      <c r="H104" s="520" t="s">
        <v>1222</v>
      </c>
    </row>
    <row r="105" spans="1:16" ht="30" x14ac:dyDescent="0.4">
      <c r="B105" s="60"/>
      <c r="C105" s="520" t="s">
        <v>1223</v>
      </c>
      <c r="D105" s="521">
        <v>2.85</v>
      </c>
      <c r="E105" s="522" t="s">
        <v>239</v>
      </c>
      <c r="F105" s="521">
        <f t="shared" si="7"/>
        <v>0.15104999999999999</v>
      </c>
      <c r="G105" s="523">
        <f>D105+F105</f>
        <v>3.0010500000000002</v>
      </c>
      <c r="H105" s="520" t="s">
        <v>1224</v>
      </c>
    </row>
    <row r="106" spans="1:16" ht="30" x14ac:dyDescent="0.4">
      <c r="B106" s="60"/>
      <c r="C106" s="520" t="s">
        <v>1225</v>
      </c>
      <c r="D106" s="521">
        <v>4.0999999999999996</v>
      </c>
      <c r="E106" s="522" t="s">
        <v>1226</v>
      </c>
      <c r="F106" s="521">
        <f t="shared" si="7"/>
        <v>0.21729999999999997</v>
      </c>
      <c r="G106" s="523">
        <f>D106+F106</f>
        <v>4.3172999999999995</v>
      </c>
      <c r="H106" s="520" t="s">
        <v>1227</v>
      </c>
    </row>
    <row r="107" spans="1:16" ht="30" x14ac:dyDescent="0.4">
      <c r="B107" s="60"/>
      <c r="C107" s="520" t="s">
        <v>249</v>
      </c>
      <c r="D107" s="521">
        <v>25</v>
      </c>
      <c r="E107" s="522" t="s">
        <v>218</v>
      </c>
      <c r="F107" s="521">
        <v>0</v>
      </c>
      <c r="G107" s="523">
        <f>D107+F107</f>
        <v>25</v>
      </c>
      <c r="H107" s="520" t="s">
        <v>1219</v>
      </c>
    </row>
    <row r="108" spans="1:16" ht="30" x14ac:dyDescent="0.4">
      <c r="B108" s="60"/>
      <c r="C108" s="66"/>
      <c r="D108" s="202"/>
      <c r="E108" s="67"/>
      <c r="F108" s="67"/>
      <c r="G108" s="58"/>
      <c r="H108" s="72"/>
    </row>
    <row r="109" spans="1:16" ht="30" x14ac:dyDescent="0.4">
      <c r="B109" s="60"/>
      <c r="C109" s="66"/>
      <c r="D109" s="202"/>
      <c r="E109" s="67"/>
      <c r="F109" s="67"/>
      <c r="G109" s="58"/>
      <c r="H109" s="72"/>
    </row>
    <row r="110" spans="1:16" s="56" customFormat="1" ht="45" x14ac:dyDescent="0.6">
      <c r="A110" s="55"/>
      <c r="B110" s="739" t="s">
        <v>219</v>
      </c>
      <c r="C110" s="739"/>
      <c r="D110" s="739"/>
      <c r="E110" s="739"/>
      <c r="F110" s="739"/>
      <c r="G110" s="55"/>
      <c r="H110" s="55"/>
      <c r="J110" s="55"/>
      <c r="K110" s="55"/>
      <c r="L110" s="55"/>
      <c r="M110" s="55"/>
      <c r="N110" s="55"/>
      <c r="O110" s="55"/>
      <c r="P110" s="55"/>
    </row>
    <row r="111" spans="1:16" ht="30" x14ac:dyDescent="0.4">
      <c r="C111" s="58" t="s">
        <v>1203</v>
      </c>
      <c r="D111" s="58" t="s">
        <v>476</v>
      </c>
      <c r="E111" s="58" t="s">
        <v>1202</v>
      </c>
      <c r="F111" s="58"/>
    </row>
    <row r="112" spans="1:16" x14ac:dyDescent="0.25">
      <c r="B112" s="199"/>
      <c r="C112" s="72"/>
      <c r="D112" s="152"/>
      <c r="E112" s="201"/>
      <c r="F112" s="201"/>
      <c r="G112" s="72"/>
      <c r="H112" s="72"/>
    </row>
    <row r="113" spans="2:9" ht="30" x14ac:dyDescent="0.4">
      <c r="B113" s="60"/>
      <c r="C113" s="58" t="s">
        <v>144</v>
      </c>
      <c r="D113" s="63">
        <v>0</v>
      </c>
      <c r="E113" s="63">
        <v>0</v>
      </c>
      <c r="F113" s="63"/>
      <c r="G113" s="72"/>
      <c r="H113" s="72" t="s">
        <v>1246</v>
      </c>
    </row>
    <row r="114" spans="2:9" ht="30" x14ac:dyDescent="0.4">
      <c r="B114" s="60"/>
      <c r="C114" s="524" t="s">
        <v>208</v>
      </c>
      <c r="D114" s="524" t="s">
        <v>220</v>
      </c>
      <c r="E114" s="527">
        <v>3</v>
      </c>
      <c r="F114" s="527"/>
      <c r="G114" s="305"/>
      <c r="H114" s="305" t="s">
        <v>1246</v>
      </c>
    </row>
    <row r="115" spans="2:9" ht="30" x14ac:dyDescent="0.4">
      <c r="B115" s="60"/>
      <c r="C115" s="524" t="s">
        <v>209</v>
      </c>
      <c r="D115" s="524" t="s">
        <v>220</v>
      </c>
      <c r="E115" s="527">
        <v>3</v>
      </c>
      <c r="F115" s="527"/>
      <c r="G115" s="306"/>
      <c r="H115" s="305" t="s">
        <v>1246</v>
      </c>
      <c r="I115" s="148"/>
    </row>
    <row r="116" spans="2:9" ht="30" x14ac:dyDescent="0.4">
      <c r="B116" s="60"/>
      <c r="C116" s="524" t="s">
        <v>210</v>
      </c>
      <c r="D116" s="524" t="s">
        <v>221</v>
      </c>
      <c r="E116" s="527">
        <v>45</v>
      </c>
      <c r="F116" s="527"/>
      <c r="G116" s="306"/>
      <c r="H116" s="305" t="s">
        <v>1246</v>
      </c>
      <c r="I116" s="148"/>
    </row>
    <row r="117" spans="2:9" ht="30" x14ac:dyDescent="0.4">
      <c r="B117" s="60"/>
      <c r="C117" s="524" t="s">
        <v>222</v>
      </c>
      <c r="D117" s="524" t="s">
        <v>220</v>
      </c>
      <c r="E117" s="527">
        <v>40.5</v>
      </c>
      <c r="F117" s="527"/>
      <c r="G117" s="306"/>
      <c r="H117" s="305" t="s">
        <v>1246</v>
      </c>
      <c r="I117" s="148"/>
    </row>
    <row r="118" spans="2:9" ht="30" x14ac:dyDescent="0.4">
      <c r="B118" s="60"/>
      <c r="C118" s="524" t="s">
        <v>223</v>
      </c>
      <c r="D118" s="524" t="s">
        <v>220</v>
      </c>
      <c r="E118" s="527">
        <v>50</v>
      </c>
      <c r="F118" s="527"/>
      <c r="G118" s="306"/>
      <c r="H118" s="305" t="s">
        <v>1246</v>
      </c>
      <c r="I118" s="148"/>
    </row>
    <row r="119" spans="2:9" ht="30" x14ac:dyDescent="0.4">
      <c r="B119" s="60"/>
      <c r="C119" s="524" t="s">
        <v>224</v>
      </c>
      <c r="D119" s="524" t="s">
        <v>220</v>
      </c>
      <c r="E119" s="527">
        <v>40.5</v>
      </c>
      <c r="F119" s="527"/>
      <c r="G119" s="306"/>
      <c r="H119" s="305" t="s">
        <v>1246</v>
      </c>
      <c r="I119" s="148"/>
    </row>
    <row r="120" spans="2:9" ht="30" x14ac:dyDescent="0.4">
      <c r="B120" s="60"/>
      <c r="C120" s="524" t="s">
        <v>211</v>
      </c>
      <c r="D120" s="524" t="s">
        <v>220</v>
      </c>
      <c r="E120" s="527">
        <v>40.5</v>
      </c>
      <c r="F120" s="527"/>
      <c r="G120" s="306"/>
      <c r="H120" s="305" t="s">
        <v>1246</v>
      </c>
      <c r="I120" s="148"/>
    </row>
    <row r="121" spans="2:9" ht="30" x14ac:dyDescent="0.4">
      <c r="B121" s="60"/>
      <c r="C121" s="524" t="s">
        <v>225</v>
      </c>
      <c r="D121" s="524" t="s">
        <v>220</v>
      </c>
      <c r="E121" s="527">
        <v>50</v>
      </c>
      <c r="F121" s="527"/>
      <c r="G121" s="306"/>
      <c r="H121" s="305" t="s">
        <v>1246</v>
      </c>
      <c r="I121" s="148"/>
    </row>
    <row r="122" spans="2:9" ht="30" x14ac:dyDescent="0.4">
      <c r="B122" s="60"/>
      <c r="C122" s="524" t="s">
        <v>226</v>
      </c>
      <c r="D122" s="524" t="s">
        <v>220</v>
      </c>
      <c r="E122" s="527">
        <v>45</v>
      </c>
      <c r="F122" s="527"/>
      <c r="G122" s="306"/>
      <c r="H122" s="305" t="s">
        <v>1246</v>
      </c>
    </row>
    <row r="123" spans="2:9" ht="30" x14ac:dyDescent="0.4">
      <c r="B123" s="60"/>
      <c r="C123" s="524" t="s">
        <v>1241</v>
      </c>
      <c r="D123" s="524" t="s">
        <v>220</v>
      </c>
      <c r="E123" s="527">
        <v>50</v>
      </c>
      <c r="F123" s="527"/>
      <c r="G123" s="305"/>
      <c r="H123" s="305" t="s">
        <v>1246</v>
      </c>
    </row>
    <row r="124" spans="2:9" ht="30" x14ac:dyDescent="0.4">
      <c r="B124" s="60"/>
      <c r="C124" s="524" t="s">
        <v>1204</v>
      </c>
      <c r="D124" s="524" t="s">
        <v>220</v>
      </c>
      <c r="E124" s="527">
        <v>100</v>
      </c>
      <c r="F124" s="527"/>
      <c r="G124" s="524"/>
      <c r="H124" s="305" t="s">
        <v>1246</v>
      </c>
    </row>
    <row r="125" spans="2:9" ht="30" x14ac:dyDescent="0.4">
      <c r="B125" s="60"/>
      <c r="C125" s="524" t="s">
        <v>212</v>
      </c>
      <c r="D125" s="524" t="s">
        <v>227</v>
      </c>
      <c r="E125" s="527">
        <v>2.7</v>
      </c>
      <c r="F125" s="527"/>
      <c r="G125" s="305"/>
      <c r="H125" s="305" t="s">
        <v>1246</v>
      </c>
    </row>
    <row r="126" spans="2:9" ht="30" x14ac:dyDescent="0.4">
      <c r="B126" s="60"/>
      <c r="C126" s="524" t="s">
        <v>228</v>
      </c>
      <c r="D126" s="524" t="s">
        <v>227</v>
      </c>
      <c r="E126" s="527">
        <v>2.7</v>
      </c>
      <c r="F126" s="527"/>
      <c r="G126" s="305"/>
      <c r="H126" s="305" t="s">
        <v>1246</v>
      </c>
    </row>
    <row r="127" spans="2:9" ht="30" x14ac:dyDescent="0.4">
      <c r="B127" s="60"/>
      <c r="C127" s="524" t="s">
        <v>229</v>
      </c>
      <c r="D127" s="524" t="s">
        <v>227</v>
      </c>
      <c r="E127" s="527">
        <v>1.8</v>
      </c>
      <c r="F127" s="527"/>
      <c r="G127" s="305"/>
      <c r="H127" s="305" t="s">
        <v>1246</v>
      </c>
    </row>
    <row r="128" spans="2:9" ht="30" x14ac:dyDescent="0.4">
      <c r="B128" s="60"/>
      <c r="C128" s="524" t="s">
        <v>230</v>
      </c>
      <c r="D128" s="524" t="s">
        <v>227</v>
      </c>
      <c r="E128" s="527">
        <v>2.7</v>
      </c>
      <c r="F128" s="527"/>
      <c r="G128" s="305"/>
      <c r="H128" s="305" t="s">
        <v>1246</v>
      </c>
    </row>
    <row r="129" spans="2:8" ht="30" x14ac:dyDescent="0.4">
      <c r="B129" s="60"/>
      <c r="C129" s="524" t="s">
        <v>213</v>
      </c>
      <c r="D129" s="524" t="s">
        <v>227</v>
      </c>
      <c r="E129" s="527">
        <v>3.15</v>
      </c>
      <c r="F129" s="527"/>
      <c r="G129" s="305"/>
      <c r="H129" s="305" t="s">
        <v>1245</v>
      </c>
    </row>
    <row r="130" spans="2:8" ht="30" x14ac:dyDescent="0.4">
      <c r="B130" s="60"/>
      <c r="C130" s="524" t="s">
        <v>231</v>
      </c>
      <c r="D130" s="524" t="s">
        <v>227</v>
      </c>
      <c r="E130" s="527">
        <v>1.5</v>
      </c>
      <c r="F130" s="527"/>
      <c r="G130" s="305"/>
      <c r="H130" s="305" t="s">
        <v>1245</v>
      </c>
    </row>
    <row r="131" spans="2:8" ht="30" x14ac:dyDescent="0.4">
      <c r="B131" s="60"/>
      <c r="C131" s="528" t="s">
        <v>1238</v>
      </c>
      <c r="D131" s="524" t="s">
        <v>227</v>
      </c>
      <c r="E131" s="527">
        <v>1.5</v>
      </c>
      <c r="F131" s="527"/>
      <c r="G131" s="306"/>
      <c r="H131" s="305" t="s">
        <v>1245</v>
      </c>
    </row>
    <row r="132" spans="2:8" ht="30" x14ac:dyDescent="0.4">
      <c r="B132" s="60"/>
      <c r="C132" s="528" t="s">
        <v>1239</v>
      </c>
      <c r="D132" s="524" t="s">
        <v>218</v>
      </c>
      <c r="E132" s="527">
        <v>6</v>
      </c>
      <c r="F132" s="527"/>
      <c r="G132" s="306"/>
      <c r="H132" s="305" t="s">
        <v>1245</v>
      </c>
    </row>
    <row r="133" spans="2:8" ht="30" x14ac:dyDescent="0.4">
      <c r="B133" s="60"/>
      <c r="C133" s="524" t="s">
        <v>214</v>
      </c>
      <c r="D133" s="524" t="s">
        <v>227</v>
      </c>
      <c r="E133" s="527">
        <v>3.15</v>
      </c>
      <c r="F133" s="527"/>
      <c r="G133" s="306"/>
      <c r="H133" s="305" t="s">
        <v>1245</v>
      </c>
    </row>
    <row r="134" spans="2:8" ht="30" x14ac:dyDescent="0.4">
      <c r="B134" s="60"/>
      <c r="C134" s="524" t="s">
        <v>232</v>
      </c>
      <c r="D134" s="524" t="s">
        <v>227</v>
      </c>
      <c r="E134" s="527">
        <v>3.15</v>
      </c>
      <c r="F134" s="527"/>
      <c r="G134" s="306"/>
      <c r="H134" s="305" t="s">
        <v>1245</v>
      </c>
    </row>
    <row r="135" spans="2:8" ht="30" x14ac:dyDescent="0.4">
      <c r="B135" s="60"/>
      <c r="C135" s="524" t="s">
        <v>237</v>
      </c>
      <c r="D135" s="524" t="s">
        <v>218</v>
      </c>
      <c r="E135" s="527">
        <v>31.5</v>
      </c>
      <c r="F135" s="527"/>
      <c r="G135" s="306"/>
      <c r="H135" s="305" t="s">
        <v>1245</v>
      </c>
    </row>
    <row r="136" spans="2:8" ht="30" x14ac:dyDescent="0.4">
      <c r="B136" s="60"/>
      <c r="C136" s="524" t="s">
        <v>215</v>
      </c>
      <c r="D136" s="524" t="s">
        <v>218</v>
      </c>
      <c r="E136" s="527">
        <v>175</v>
      </c>
      <c r="F136" s="527"/>
      <c r="G136" s="306"/>
      <c r="H136" s="305" t="s">
        <v>1246</v>
      </c>
    </row>
    <row r="137" spans="2:8" ht="30" x14ac:dyDescent="0.4">
      <c r="B137" s="60"/>
      <c r="C137" s="524" t="s">
        <v>233</v>
      </c>
      <c r="D137" s="524" t="s">
        <v>218</v>
      </c>
      <c r="E137" s="527">
        <v>45</v>
      </c>
      <c r="F137" s="527"/>
      <c r="G137" s="306"/>
      <c r="H137" s="305" t="s">
        <v>1246</v>
      </c>
    </row>
    <row r="138" spans="2:8" ht="30" x14ac:dyDescent="0.4">
      <c r="B138" s="60"/>
      <c r="C138" s="524" t="s">
        <v>234</v>
      </c>
      <c r="D138" s="524" t="s">
        <v>218</v>
      </c>
      <c r="E138" s="527">
        <v>90</v>
      </c>
      <c r="F138" s="527"/>
      <c r="G138" s="306"/>
      <c r="H138" s="305" t="s">
        <v>1246</v>
      </c>
    </row>
    <row r="139" spans="2:8" ht="30" x14ac:dyDescent="0.4">
      <c r="B139" s="60"/>
      <c r="C139" s="524" t="s">
        <v>148</v>
      </c>
      <c r="D139" s="524" t="s">
        <v>218</v>
      </c>
      <c r="E139" s="527">
        <v>90</v>
      </c>
      <c r="F139" s="527"/>
      <c r="G139" s="306"/>
      <c r="H139" s="305" t="s">
        <v>1246</v>
      </c>
    </row>
    <row r="140" spans="2:8" ht="30" x14ac:dyDescent="0.4">
      <c r="B140" s="60"/>
      <c r="C140" s="524" t="s">
        <v>235</v>
      </c>
      <c r="D140" s="524" t="s">
        <v>218</v>
      </c>
      <c r="E140" s="527">
        <v>103.5</v>
      </c>
      <c r="F140" s="527"/>
      <c r="G140" s="306"/>
      <c r="H140" s="305" t="s">
        <v>1246</v>
      </c>
    </row>
    <row r="141" spans="2:8" ht="30" x14ac:dyDescent="0.4">
      <c r="B141" s="60"/>
      <c r="C141" s="524" t="s">
        <v>236</v>
      </c>
      <c r="D141" s="524" t="s">
        <v>218</v>
      </c>
      <c r="E141" s="527">
        <v>108</v>
      </c>
      <c r="F141" s="527"/>
      <c r="G141" s="306"/>
      <c r="H141" s="305" t="s">
        <v>1246</v>
      </c>
    </row>
    <row r="142" spans="2:8" ht="30" x14ac:dyDescent="0.4">
      <c r="B142" s="60"/>
      <c r="C142" s="524" t="s">
        <v>216</v>
      </c>
      <c r="D142" s="524" t="s">
        <v>218</v>
      </c>
      <c r="E142" s="527">
        <v>4.5</v>
      </c>
      <c r="F142" s="527"/>
      <c r="G142" s="306"/>
      <c r="H142" s="305" t="s">
        <v>1246</v>
      </c>
    </row>
    <row r="143" spans="2:8" ht="30" x14ac:dyDescent="0.4">
      <c r="B143" s="60"/>
      <c r="C143" s="524" t="s">
        <v>238</v>
      </c>
      <c r="D143" s="524" t="s">
        <v>218</v>
      </c>
      <c r="E143" s="527">
        <v>75</v>
      </c>
      <c r="F143" s="527"/>
      <c r="G143" s="306"/>
      <c r="H143" s="305" t="s">
        <v>1246</v>
      </c>
    </row>
    <row r="144" spans="2:8" ht="30" x14ac:dyDescent="0.4">
      <c r="B144" s="60"/>
      <c r="C144" s="524" t="s">
        <v>217</v>
      </c>
      <c r="D144" s="524" t="s">
        <v>218</v>
      </c>
      <c r="E144" s="527">
        <v>75</v>
      </c>
      <c r="F144" s="527"/>
      <c r="G144" s="306"/>
      <c r="H144" s="305" t="s">
        <v>1246</v>
      </c>
    </row>
    <row r="145" spans="2:8" ht="30" x14ac:dyDescent="0.4">
      <c r="B145" s="60"/>
      <c r="C145" s="524" t="s">
        <v>1240</v>
      </c>
      <c r="D145" s="524" t="s">
        <v>239</v>
      </c>
      <c r="E145" s="527">
        <v>75</v>
      </c>
      <c r="F145" s="527"/>
      <c r="G145" s="306"/>
      <c r="H145" s="305" t="s">
        <v>1246</v>
      </c>
    </row>
    <row r="146" spans="2:8" ht="30" x14ac:dyDescent="0.4">
      <c r="B146" s="60"/>
      <c r="C146" s="524" t="s">
        <v>240</v>
      </c>
      <c r="D146" s="524" t="s">
        <v>218</v>
      </c>
      <c r="E146" s="527">
        <v>135</v>
      </c>
      <c r="F146" s="527"/>
      <c r="G146" s="306"/>
      <c r="H146" s="305" t="s">
        <v>1246</v>
      </c>
    </row>
    <row r="147" spans="2:8" ht="30" x14ac:dyDescent="0.4">
      <c r="B147" s="60"/>
      <c r="C147" s="524" t="s">
        <v>241</v>
      </c>
      <c r="D147" s="524" t="s">
        <v>218</v>
      </c>
      <c r="E147" s="527">
        <v>225</v>
      </c>
      <c r="F147" s="527"/>
      <c r="G147" s="306"/>
      <c r="H147" s="305" t="s">
        <v>1246</v>
      </c>
    </row>
    <row r="148" spans="2:8" ht="30" x14ac:dyDescent="0.4">
      <c r="B148" s="60"/>
      <c r="C148" s="520"/>
      <c r="D148" s="521"/>
      <c r="E148" s="522"/>
      <c r="F148" s="522"/>
      <c r="G148" s="524"/>
      <c r="H148" s="305"/>
    </row>
    <row r="149" spans="2:8" ht="30" x14ac:dyDescent="0.4">
      <c r="B149" s="60"/>
      <c r="C149" s="520"/>
      <c r="D149" s="521"/>
      <c r="E149" s="522"/>
      <c r="F149" s="522"/>
      <c r="G149" s="524"/>
      <c r="H149" s="305"/>
    </row>
    <row r="150" spans="2:8" ht="30" x14ac:dyDescent="0.4">
      <c r="B150" s="60"/>
      <c r="C150" s="520"/>
      <c r="D150" s="553"/>
      <c r="E150" s="520"/>
      <c r="F150" s="520"/>
      <c r="G150" s="524"/>
      <c r="H150" s="305"/>
    </row>
    <row r="151" spans="2:8" ht="30" x14ac:dyDescent="0.4">
      <c r="B151" s="60"/>
      <c r="C151" s="520"/>
      <c r="D151" s="520"/>
      <c r="E151" s="520"/>
      <c r="F151" s="520"/>
      <c r="G151" s="524"/>
      <c r="H151" s="305"/>
    </row>
    <row r="152" spans="2:8" ht="30" x14ac:dyDescent="0.4">
      <c r="B152" s="60"/>
      <c r="C152" s="66"/>
      <c r="D152" s="66"/>
      <c r="E152" s="66"/>
      <c r="F152" s="66"/>
      <c r="G152" s="58"/>
      <c r="H152" s="72"/>
    </row>
    <row r="153" spans="2:8" ht="30" x14ac:dyDescent="0.4">
      <c r="B153" s="60"/>
      <c r="C153" s="66"/>
      <c r="D153" s="66"/>
      <c r="E153" s="66"/>
      <c r="F153" s="66"/>
      <c r="G153" s="58"/>
      <c r="H153" s="72"/>
    </row>
    <row r="154" spans="2:8" ht="30" x14ac:dyDescent="0.4">
      <c r="B154" s="60"/>
      <c r="C154" s="66"/>
      <c r="D154" s="66"/>
      <c r="E154" s="66"/>
      <c r="F154" s="66"/>
      <c r="G154" s="58"/>
      <c r="H154" s="72"/>
    </row>
    <row r="155" spans="2:8" ht="30" x14ac:dyDescent="0.4">
      <c r="B155" s="60"/>
      <c r="C155" s="66"/>
      <c r="D155" s="66"/>
      <c r="E155" s="66"/>
      <c r="F155" s="66"/>
      <c r="G155" s="58"/>
      <c r="H155" s="72"/>
    </row>
    <row r="156" spans="2:8" ht="30" x14ac:dyDescent="0.4">
      <c r="B156" s="60"/>
      <c r="C156" s="66"/>
      <c r="D156" s="66"/>
      <c r="E156" s="66"/>
      <c r="F156" s="66"/>
      <c r="G156" s="58"/>
      <c r="H156" s="72"/>
    </row>
    <row r="157" spans="2:8" ht="30" x14ac:dyDescent="0.4">
      <c r="B157" s="60"/>
      <c r="C157" s="58"/>
      <c r="D157" s="66"/>
      <c r="E157" s="66"/>
      <c r="F157" s="66"/>
      <c r="G157" s="58"/>
      <c r="H157" s="72"/>
    </row>
    <row r="158" spans="2:8" ht="30" x14ac:dyDescent="0.4">
      <c r="B158" s="60"/>
      <c r="C158" s="58"/>
      <c r="D158" s="66"/>
      <c r="E158" s="66"/>
      <c r="F158" s="66"/>
      <c r="G158" s="58"/>
      <c r="H158" s="72"/>
    </row>
    <row r="159" spans="2:8" ht="30" x14ac:dyDescent="0.4">
      <c r="B159" s="60"/>
      <c r="C159" s="58"/>
      <c r="D159" s="66"/>
      <c r="E159" s="66"/>
      <c r="F159" s="66"/>
      <c r="G159" s="58"/>
      <c r="H159" s="72"/>
    </row>
    <row r="160" spans="2:8" ht="30" x14ac:dyDescent="0.25">
      <c r="B160" s="64"/>
      <c r="C160" s="59"/>
      <c r="D160" s="66"/>
      <c r="E160" s="66"/>
      <c r="F160" s="66"/>
      <c r="G160" s="59"/>
      <c r="H160" s="72"/>
    </row>
    <row r="161" spans="2:8" ht="18" x14ac:dyDescent="0.25">
      <c r="B161" s="199"/>
      <c r="C161" s="72"/>
      <c r="D161" s="62"/>
      <c r="E161" s="59"/>
      <c r="F161" s="55"/>
      <c r="G161" s="154"/>
      <c r="H161" s="72"/>
    </row>
    <row r="162" spans="2:8" x14ac:dyDescent="0.25">
      <c r="B162" s="199"/>
      <c r="C162" s="72"/>
      <c r="D162" s="154"/>
      <c r="E162" s="154"/>
      <c r="F162" s="154"/>
      <c r="G162" s="154"/>
      <c r="H162" s="72"/>
    </row>
    <row r="163" spans="2:8" x14ac:dyDescent="0.25">
      <c r="B163" s="199"/>
      <c r="C163" s="72"/>
      <c r="D163" s="154"/>
      <c r="E163" s="154"/>
      <c r="F163" s="154"/>
      <c r="G163" s="154"/>
      <c r="H163" s="72"/>
    </row>
    <row r="164" spans="2:8" x14ac:dyDescent="0.25">
      <c r="B164" s="199"/>
      <c r="C164" s="72"/>
      <c r="D164" s="154"/>
      <c r="E164" s="154"/>
      <c r="F164" s="154"/>
      <c r="G164" s="154"/>
      <c r="H164" s="72"/>
    </row>
    <row r="165" spans="2:8" x14ac:dyDescent="0.25">
      <c r="B165" s="199"/>
      <c r="C165" s="72"/>
      <c r="D165" s="153"/>
      <c r="E165" s="154"/>
      <c r="F165" s="154"/>
      <c r="G165" s="154"/>
      <c r="H165" s="72"/>
    </row>
    <row r="166" spans="2:8" x14ac:dyDescent="0.25">
      <c r="B166" s="199"/>
      <c r="C166" s="72"/>
      <c r="D166" s="153"/>
      <c r="E166" s="154"/>
      <c r="F166" s="154"/>
      <c r="G166" s="154"/>
      <c r="H166" s="72"/>
    </row>
    <row r="167" spans="2:8" x14ac:dyDescent="0.25">
      <c r="B167" s="199"/>
      <c r="C167" s="72"/>
      <c r="D167" s="153"/>
      <c r="E167" s="154"/>
      <c r="F167" s="154"/>
      <c r="G167" s="154"/>
      <c r="H167" s="72"/>
    </row>
    <row r="168" spans="2:8" x14ac:dyDescent="0.25">
      <c r="B168" s="199"/>
      <c r="C168" s="72"/>
      <c r="D168" s="153"/>
      <c r="E168" s="154"/>
      <c r="F168" s="154"/>
      <c r="G168" s="72"/>
      <c r="H168" s="72"/>
    </row>
    <row r="169" spans="2:8" x14ac:dyDescent="0.25">
      <c r="B169" s="199"/>
      <c r="C169" s="72"/>
      <c r="D169" s="153"/>
      <c r="E169" s="72"/>
      <c r="F169" s="154"/>
      <c r="G169" s="72"/>
      <c r="H169" s="72"/>
    </row>
    <row r="170" spans="2:8" x14ac:dyDescent="0.25">
      <c r="B170" s="199"/>
      <c r="C170" s="72"/>
      <c r="D170" s="153"/>
      <c r="E170" s="72"/>
      <c r="F170" s="154"/>
      <c r="G170" s="72"/>
      <c r="H170" s="72"/>
    </row>
    <row r="171" spans="2:8" x14ac:dyDescent="0.25">
      <c r="B171" s="199"/>
      <c r="C171" s="72"/>
      <c r="D171" s="153"/>
      <c r="E171" s="72"/>
      <c r="F171" s="154"/>
      <c r="G171" s="72"/>
      <c r="H171" s="72"/>
    </row>
  </sheetData>
  <sheetProtection password="AC0C" sheet="1" objects="1" scenarios="1" insertColumns="0" insertRows="0" deleteColumns="0" deleteRows="0"/>
  <mergeCells count="7">
    <mergeCell ref="C11:H11"/>
    <mergeCell ref="B76:F76"/>
    <mergeCell ref="B110:F110"/>
    <mergeCell ref="D4:G7"/>
    <mergeCell ref="D8:H8"/>
    <mergeCell ref="C37:H37"/>
    <mergeCell ref="D10:G10"/>
  </mergeCells>
  <dataValidations count="4">
    <dataValidation type="list" allowBlank="1" showInputMessage="1" showErrorMessage="1" sqref="WVJ983075:WVJ983097 IX39:IX54 WVJ39:WVJ54 WLN39:WLN54 WBR39:WBR54 VRV39:VRV54 VHZ39:VHZ54 UYD39:UYD54 UOH39:UOH54 UEL39:UEL54 TUP39:TUP54 TKT39:TKT54 TAX39:TAX54 SRB39:SRB54 SHF39:SHF54 RXJ39:RXJ54 RNN39:RNN54 RDR39:RDR54 QTV39:QTV54 QJZ39:QJZ54 QAD39:QAD54 PQH39:PQH54 PGL39:PGL54 OWP39:OWP54 OMT39:OMT54 OCX39:OCX54 NTB39:NTB54 NJF39:NJF54 MZJ39:MZJ54 MPN39:MPN54 MFR39:MFR54 LVV39:LVV54 LLZ39:LLZ54 LCD39:LCD54 KSH39:KSH54 KIL39:KIL54 JYP39:JYP54 JOT39:JOT54 JEX39:JEX54 IVB39:IVB54 ILF39:ILF54 IBJ39:IBJ54 HRN39:HRN54 HHR39:HHR54 GXV39:GXV54 GNZ39:GNZ54 GED39:GED54 FUH39:FUH54 FKL39:FKL54 FAP39:FAP54 EQT39:EQT54 EGX39:EGX54 DXB39:DXB54 DNF39:DNF54 DDJ39:DDJ54 CTN39:CTN54 CJR39:CJR54 BZV39:BZV54 BPZ39:BPZ54 BGD39:BGD54 AWH39:AWH54 AML39:AML54 ACP39:ACP54 ST39:ST54 IX15:IX30 C65571:C65593 IX65571:IX65593 ST65571:ST65593 ACP65571:ACP65593 AML65571:AML65593 AWH65571:AWH65593 BGD65571:BGD65593 BPZ65571:BPZ65593 BZV65571:BZV65593 CJR65571:CJR65593 CTN65571:CTN65593 DDJ65571:DDJ65593 DNF65571:DNF65593 DXB65571:DXB65593 EGX65571:EGX65593 EQT65571:EQT65593 FAP65571:FAP65593 FKL65571:FKL65593 FUH65571:FUH65593 GED65571:GED65593 GNZ65571:GNZ65593 GXV65571:GXV65593 HHR65571:HHR65593 HRN65571:HRN65593 IBJ65571:IBJ65593 ILF65571:ILF65593 IVB65571:IVB65593 JEX65571:JEX65593 JOT65571:JOT65593 JYP65571:JYP65593 KIL65571:KIL65593 KSH65571:KSH65593 LCD65571:LCD65593 LLZ65571:LLZ65593 LVV65571:LVV65593 MFR65571:MFR65593 MPN65571:MPN65593 MZJ65571:MZJ65593 NJF65571:NJF65593 NTB65571:NTB65593 OCX65571:OCX65593 OMT65571:OMT65593 OWP65571:OWP65593 PGL65571:PGL65593 PQH65571:PQH65593 QAD65571:QAD65593 QJZ65571:QJZ65593 QTV65571:QTV65593 RDR65571:RDR65593 RNN65571:RNN65593 RXJ65571:RXJ65593 SHF65571:SHF65593 SRB65571:SRB65593 TAX65571:TAX65593 TKT65571:TKT65593 TUP65571:TUP65593 UEL65571:UEL65593 UOH65571:UOH65593 UYD65571:UYD65593 VHZ65571:VHZ65593 VRV65571:VRV65593 WBR65571:WBR65593 WLN65571:WLN65593 WVJ65571:WVJ65593 C131107:C131129 IX131107:IX131129 ST131107:ST131129 ACP131107:ACP131129 AML131107:AML131129 AWH131107:AWH131129 BGD131107:BGD131129 BPZ131107:BPZ131129 BZV131107:BZV131129 CJR131107:CJR131129 CTN131107:CTN131129 DDJ131107:DDJ131129 DNF131107:DNF131129 DXB131107:DXB131129 EGX131107:EGX131129 EQT131107:EQT131129 FAP131107:FAP131129 FKL131107:FKL131129 FUH131107:FUH131129 GED131107:GED131129 GNZ131107:GNZ131129 GXV131107:GXV131129 HHR131107:HHR131129 HRN131107:HRN131129 IBJ131107:IBJ131129 ILF131107:ILF131129 IVB131107:IVB131129 JEX131107:JEX131129 JOT131107:JOT131129 JYP131107:JYP131129 KIL131107:KIL131129 KSH131107:KSH131129 LCD131107:LCD131129 LLZ131107:LLZ131129 LVV131107:LVV131129 MFR131107:MFR131129 MPN131107:MPN131129 MZJ131107:MZJ131129 NJF131107:NJF131129 NTB131107:NTB131129 OCX131107:OCX131129 OMT131107:OMT131129 OWP131107:OWP131129 PGL131107:PGL131129 PQH131107:PQH131129 QAD131107:QAD131129 QJZ131107:QJZ131129 QTV131107:QTV131129 RDR131107:RDR131129 RNN131107:RNN131129 RXJ131107:RXJ131129 SHF131107:SHF131129 SRB131107:SRB131129 TAX131107:TAX131129 TKT131107:TKT131129 TUP131107:TUP131129 UEL131107:UEL131129 UOH131107:UOH131129 UYD131107:UYD131129 VHZ131107:VHZ131129 VRV131107:VRV131129 WBR131107:WBR131129 WLN131107:WLN131129 WVJ131107:WVJ131129 C196643:C196665 IX196643:IX196665 ST196643:ST196665 ACP196643:ACP196665 AML196643:AML196665 AWH196643:AWH196665 BGD196643:BGD196665 BPZ196643:BPZ196665 BZV196643:BZV196665 CJR196643:CJR196665 CTN196643:CTN196665 DDJ196643:DDJ196665 DNF196643:DNF196665 DXB196643:DXB196665 EGX196643:EGX196665 EQT196643:EQT196665 FAP196643:FAP196665 FKL196643:FKL196665 FUH196643:FUH196665 GED196643:GED196665 GNZ196643:GNZ196665 GXV196643:GXV196665 HHR196643:HHR196665 HRN196643:HRN196665 IBJ196643:IBJ196665 ILF196643:ILF196665 IVB196643:IVB196665 JEX196643:JEX196665 JOT196643:JOT196665 JYP196643:JYP196665 KIL196643:KIL196665 KSH196643:KSH196665 LCD196643:LCD196665 LLZ196643:LLZ196665 LVV196643:LVV196665 MFR196643:MFR196665 MPN196643:MPN196665 MZJ196643:MZJ196665 NJF196643:NJF196665 NTB196643:NTB196665 OCX196643:OCX196665 OMT196643:OMT196665 OWP196643:OWP196665 PGL196643:PGL196665 PQH196643:PQH196665 QAD196643:QAD196665 QJZ196643:QJZ196665 QTV196643:QTV196665 RDR196643:RDR196665 RNN196643:RNN196665 RXJ196643:RXJ196665 SHF196643:SHF196665 SRB196643:SRB196665 TAX196643:TAX196665 TKT196643:TKT196665 TUP196643:TUP196665 UEL196643:UEL196665 UOH196643:UOH196665 UYD196643:UYD196665 VHZ196643:VHZ196665 VRV196643:VRV196665 WBR196643:WBR196665 WLN196643:WLN196665 WVJ196643:WVJ196665 C262179:C262201 IX262179:IX262201 ST262179:ST262201 ACP262179:ACP262201 AML262179:AML262201 AWH262179:AWH262201 BGD262179:BGD262201 BPZ262179:BPZ262201 BZV262179:BZV262201 CJR262179:CJR262201 CTN262179:CTN262201 DDJ262179:DDJ262201 DNF262179:DNF262201 DXB262179:DXB262201 EGX262179:EGX262201 EQT262179:EQT262201 FAP262179:FAP262201 FKL262179:FKL262201 FUH262179:FUH262201 GED262179:GED262201 GNZ262179:GNZ262201 GXV262179:GXV262201 HHR262179:HHR262201 HRN262179:HRN262201 IBJ262179:IBJ262201 ILF262179:ILF262201 IVB262179:IVB262201 JEX262179:JEX262201 JOT262179:JOT262201 JYP262179:JYP262201 KIL262179:KIL262201 KSH262179:KSH262201 LCD262179:LCD262201 LLZ262179:LLZ262201 LVV262179:LVV262201 MFR262179:MFR262201 MPN262179:MPN262201 MZJ262179:MZJ262201 NJF262179:NJF262201 NTB262179:NTB262201 OCX262179:OCX262201 OMT262179:OMT262201 OWP262179:OWP262201 PGL262179:PGL262201 PQH262179:PQH262201 QAD262179:QAD262201 QJZ262179:QJZ262201 QTV262179:QTV262201 RDR262179:RDR262201 RNN262179:RNN262201 RXJ262179:RXJ262201 SHF262179:SHF262201 SRB262179:SRB262201 TAX262179:TAX262201 TKT262179:TKT262201 TUP262179:TUP262201 UEL262179:UEL262201 UOH262179:UOH262201 UYD262179:UYD262201 VHZ262179:VHZ262201 VRV262179:VRV262201 WBR262179:WBR262201 WLN262179:WLN262201 WVJ262179:WVJ262201 C327715:C327737 IX327715:IX327737 ST327715:ST327737 ACP327715:ACP327737 AML327715:AML327737 AWH327715:AWH327737 BGD327715:BGD327737 BPZ327715:BPZ327737 BZV327715:BZV327737 CJR327715:CJR327737 CTN327715:CTN327737 DDJ327715:DDJ327737 DNF327715:DNF327737 DXB327715:DXB327737 EGX327715:EGX327737 EQT327715:EQT327737 FAP327715:FAP327737 FKL327715:FKL327737 FUH327715:FUH327737 GED327715:GED327737 GNZ327715:GNZ327737 GXV327715:GXV327737 HHR327715:HHR327737 HRN327715:HRN327737 IBJ327715:IBJ327737 ILF327715:ILF327737 IVB327715:IVB327737 JEX327715:JEX327737 JOT327715:JOT327737 JYP327715:JYP327737 KIL327715:KIL327737 KSH327715:KSH327737 LCD327715:LCD327737 LLZ327715:LLZ327737 LVV327715:LVV327737 MFR327715:MFR327737 MPN327715:MPN327737 MZJ327715:MZJ327737 NJF327715:NJF327737 NTB327715:NTB327737 OCX327715:OCX327737 OMT327715:OMT327737 OWP327715:OWP327737 PGL327715:PGL327737 PQH327715:PQH327737 QAD327715:QAD327737 QJZ327715:QJZ327737 QTV327715:QTV327737 RDR327715:RDR327737 RNN327715:RNN327737 RXJ327715:RXJ327737 SHF327715:SHF327737 SRB327715:SRB327737 TAX327715:TAX327737 TKT327715:TKT327737 TUP327715:TUP327737 UEL327715:UEL327737 UOH327715:UOH327737 UYD327715:UYD327737 VHZ327715:VHZ327737 VRV327715:VRV327737 WBR327715:WBR327737 WLN327715:WLN327737 WVJ327715:WVJ327737 C393251:C393273 IX393251:IX393273 ST393251:ST393273 ACP393251:ACP393273 AML393251:AML393273 AWH393251:AWH393273 BGD393251:BGD393273 BPZ393251:BPZ393273 BZV393251:BZV393273 CJR393251:CJR393273 CTN393251:CTN393273 DDJ393251:DDJ393273 DNF393251:DNF393273 DXB393251:DXB393273 EGX393251:EGX393273 EQT393251:EQT393273 FAP393251:FAP393273 FKL393251:FKL393273 FUH393251:FUH393273 GED393251:GED393273 GNZ393251:GNZ393273 GXV393251:GXV393273 HHR393251:HHR393273 HRN393251:HRN393273 IBJ393251:IBJ393273 ILF393251:ILF393273 IVB393251:IVB393273 JEX393251:JEX393273 JOT393251:JOT393273 JYP393251:JYP393273 KIL393251:KIL393273 KSH393251:KSH393273 LCD393251:LCD393273 LLZ393251:LLZ393273 LVV393251:LVV393273 MFR393251:MFR393273 MPN393251:MPN393273 MZJ393251:MZJ393273 NJF393251:NJF393273 NTB393251:NTB393273 OCX393251:OCX393273 OMT393251:OMT393273 OWP393251:OWP393273 PGL393251:PGL393273 PQH393251:PQH393273 QAD393251:QAD393273 QJZ393251:QJZ393273 QTV393251:QTV393273 RDR393251:RDR393273 RNN393251:RNN393273 RXJ393251:RXJ393273 SHF393251:SHF393273 SRB393251:SRB393273 TAX393251:TAX393273 TKT393251:TKT393273 TUP393251:TUP393273 UEL393251:UEL393273 UOH393251:UOH393273 UYD393251:UYD393273 VHZ393251:VHZ393273 VRV393251:VRV393273 WBR393251:WBR393273 WLN393251:WLN393273 WVJ393251:WVJ393273 C458787:C458809 IX458787:IX458809 ST458787:ST458809 ACP458787:ACP458809 AML458787:AML458809 AWH458787:AWH458809 BGD458787:BGD458809 BPZ458787:BPZ458809 BZV458787:BZV458809 CJR458787:CJR458809 CTN458787:CTN458809 DDJ458787:DDJ458809 DNF458787:DNF458809 DXB458787:DXB458809 EGX458787:EGX458809 EQT458787:EQT458809 FAP458787:FAP458809 FKL458787:FKL458809 FUH458787:FUH458809 GED458787:GED458809 GNZ458787:GNZ458809 GXV458787:GXV458809 HHR458787:HHR458809 HRN458787:HRN458809 IBJ458787:IBJ458809 ILF458787:ILF458809 IVB458787:IVB458809 JEX458787:JEX458809 JOT458787:JOT458809 JYP458787:JYP458809 KIL458787:KIL458809 KSH458787:KSH458809 LCD458787:LCD458809 LLZ458787:LLZ458809 LVV458787:LVV458809 MFR458787:MFR458809 MPN458787:MPN458809 MZJ458787:MZJ458809 NJF458787:NJF458809 NTB458787:NTB458809 OCX458787:OCX458809 OMT458787:OMT458809 OWP458787:OWP458809 PGL458787:PGL458809 PQH458787:PQH458809 QAD458787:QAD458809 QJZ458787:QJZ458809 QTV458787:QTV458809 RDR458787:RDR458809 RNN458787:RNN458809 RXJ458787:RXJ458809 SHF458787:SHF458809 SRB458787:SRB458809 TAX458787:TAX458809 TKT458787:TKT458809 TUP458787:TUP458809 UEL458787:UEL458809 UOH458787:UOH458809 UYD458787:UYD458809 VHZ458787:VHZ458809 VRV458787:VRV458809 WBR458787:WBR458809 WLN458787:WLN458809 WVJ458787:WVJ458809 C524323:C524345 IX524323:IX524345 ST524323:ST524345 ACP524323:ACP524345 AML524323:AML524345 AWH524323:AWH524345 BGD524323:BGD524345 BPZ524323:BPZ524345 BZV524323:BZV524345 CJR524323:CJR524345 CTN524323:CTN524345 DDJ524323:DDJ524345 DNF524323:DNF524345 DXB524323:DXB524345 EGX524323:EGX524345 EQT524323:EQT524345 FAP524323:FAP524345 FKL524323:FKL524345 FUH524323:FUH524345 GED524323:GED524345 GNZ524323:GNZ524345 GXV524323:GXV524345 HHR524323:HHR524345 HRN524323:HRN524345 IBJ524323:IBJ524345 ILF524323:ILF524345 IVB524323:IVB524345 JEX524323:JEX524345 JOT524323:JOT524345 JYP524323:JYP524345 KIL524323:KIL524345 KSH524323:KSH524345 LCD524323:LCD524345 LLZ524323:LLZ524345 LVV524323:LVV524345 MFR524323:MFR524345 MPN524323:MPN524345 MZJ524323:MZJ524345 NJF524323:NJF524345 NTB524323:NTB524345 OCX524323:OCX524345 OMT524323:OMT524345 OWP524323:OWP524345 PGL524323:PGL524345 PQH524323:PQH524345 QAD524323:QAD524345 QJZ524323:QJZ524345 QTV524323:QTV524345 RDR524323:RDR524345 RNN524323:RNN524345 RXJ524323:RXJ524345 SHF524323:SHF524345 SRB524323:SRB524345 TAX524323:TAX524345 TKT524323:TKT524345 TUP524323:TUP524345 UEL524323:UEL524345 UOH524323:UOH524345 UYD524323:UYD524345 VHZ524323:VHZ524345 VRV524323:VRV524345 WBR524323:WBR524345 WLN524323:WLN524345 WVJ524323:WVJ524345 C589859:C589881 IX589859:IX589881 ST589859:ST589881 ACP589859:ACP589881 AML589859:AML589881 AWH589859:AWH589881 BGD589859:BGD589881 BPZ589859:BPZ589881 BZV589859:BZV589881 CJR589859:CJR589881 CTN589859:CTN589881 DDJ589859:DDJ589881 DNF589859:DNF589881 DXB589859:DXB589881 EGX589859:EGX589881 EQT589859:EQT589881 FAP589859:FAP589881 FKL589859:FKL589881 FUH589859:FUH589881 GED589859:GED589881 GNZ589859:GNZ589881 GXV589859:GXV589881 HHR589859:HHR589881 HRN589859:HRN589881 IBJ589859:IBJ589881 ILF589859:ILF589881 IVB589859:IVB589881 JEX589859:JEX589881 JOT589859:JOT589881 JYP589859:JYP589881 KIL589859:KIL589881 KSH589859:KSH589881 LCD589859:LCD589881 LLZ589859:LLZ589881 LVV589859:LVV589881 MFR589859:MFR589881 MPN589859:MPN589881 MZJ589859:MZJ589881 NJF589859:NJF589881 NTB589859:NTB589881 OCX589859:OCX589881 OMT589859:OMT589881 OWP589859:OWP589881 PGL589859:PGL589881 PQH589859:PQH589881 QAD589859:QAD589881 QJZ589859:QJZ589881 QTV589859:QTV589881 RDR589859:RDR589881 RNN589859:RNN589881 RXJ589859:RXJ589881 SHF589859:SHF589881 SRB589859:SRB589881 TAX589859:TAX589881 TKT589859:TKT589881 TUP589859:TUP589881 UEL589859:UEL589881 UOH589859:UOH589881 UYD589859:UYD589881 VHZ589859:VHZ589881 VRV589859:VRV589881 WBR589859:WBR589881 WLN589859:WLN589881 WVJ589859:WVJ589881 C655395:C655417 IX655395:IX655417 ST655395:ST655417 ACP655395:ACP655417 AML655395:AML655417 AWH655395:AWH655417 BGD655395:BGD655417 BPZ655395:BPZ655417 BZV655395:BZV655417 CJR655395:CJR655417 CTN655395:CTN655417 DDJ655395:DDJ655417 DNF655395:DNF655417 DXB655395:DXB655417 EGX655395:EGX655417 EQT655395:EQT655417 FAP655395:FAP655417 FKL655395:FKL655417 FUH655395:FUH655417 GED655395:GED655417 GNZ655395:GNZ655417 GXV655395:GXV655417 HHR655395:HHR655417 HRN655395:HRN655417 IBJ655395:IBJ655417 ILF655395:ILF655417 IVB655395:IVB655417 JEX655395:JEX655417 JOT655395:JOT655417 JYP655395:JYP655417 KIL655395:KIL655417 KSH655395:KSH655417 LCD655395:LCD655417 LLZ655395:LLZ655417 LVV655395:LVV655417 MFR655395:MFR655417 MPN655395:MPN655417 MZJ655395:MZJ655417 NJF655395:NJF655417 NTB655395:NTB655417 OCX655395:OCX655417 OMT655395:OMT655417 OWP655395:OWP655417 PGL655395:PGL655417 PQH655395:PQH655417 QAD655395:QAD655417 QJZ655395:QJZ655417 QTV655395:QTV655417 RDR655395:RDR655417 RNN655395:RNN655417 RXJ655395:RXJ655417 SHF655395:SHF655417 SRB655395:SRB655417 TAX655395:TAX655417 TKT655395:TKT655417 TUP655395:TUP655417 UEL655395:UEL655417 UOH655395:UOH655417 UYD655395:UYD655417 VHZ655395:VHZ655417 VRV655395:VRV655417 WBR655395:WBR655417 WLN655395:WLN655417 WVJ655395:WVJ655417 C720931:C720953 IX720931:IX720953 ST720931:ST720953 ACP720931:ACP720953 AML720931:AML720953 AWH720931:AWH720953 BGD720931:BGD720953 BPZ720931:BPZ720953 BZV720931:BZV720953 CJR720931:CJR720953 CTN720931:CTN720953 DDJ720931:DDJ720953 DNF720931:DNF720953 DXB720931:DXB720953 EGX720931:EGX720953 EQT720931:EQT720953 FAP720931:FAP720953 FKL720931:FKL720953 FUH720931:FUH720953 GED720931:GED720953 GNZ720931:GNZ720953 GXV720931:GXV720953 HHR720931:HHR720953 HRN720931:HRN720953 IBJ720931:IBJ720953 ILF720931:ILF720953 IVB720931:IVB720953 JEX720931:JEX720953 JOT720931:JOT720953 JYP720931:JYP720953 KIL720931:KIL720953 KSH720931:KSH720953 LCD720931:LCD720953 LLZ720931:LLZ720953 LVV720931:LVV720953 MFR720931:MFR720953 MPN720931:MPN720953 MZJ720931:MZJ720953 NJF720931:NJF720953 NTB720931:NTB720953 OCX720931:OCX720953 OMT720931:OMT720953 OWP720931:OWP720953 PGL720931:PGL720953 PQH720931:PQH720953 QAD720931:QAD720953 QJZ720931:QJZ720953 QTV720931:QTV720953 RDR720931:RDR720953 RNN720931:RNN720953 RXJ720931:RXJ720953 SHF720931:SHF720953 SRB720931:SRB720953 TAX720931:TAX720953 TKT720931:TKT720953 TUP720931:TUP720953 UEL720931:UEL720953 UOH720931:UOH720953 UYD720931:UYD720953 VHZ720931:VHZ720953 VRV720931:VRV720953 WBR720931:WBR720953 WLN720931:WLN720953 WVJ720931:WVJ720953 C786467:C786489 IX786467:IX786489 ST786467:ST786489 ACP786467:ACP786489 AML786467:AML786489 AWH786467:AWH786489 BGD786467:BGD786489 BPZ786467:BPZ786489 BZV786467:BZV786489 CJR786467:CJR786489 CTN786467:CTN786489 DDJ786467:DDJ786489 DNF786467:DNF786489 DXB786467:DXB786489 EGX786467:EGX786489 EQT786467:EQT786489 FAP786467:FAP786489 FKL786467:FKL786489 FUH786467:FUH786489 GED786467:GED786489 GNZ786467:GNZ786489 GXV786467:GXV786489 HHR786467:HHR786489 HRN786467:HRN786489 IBJ786467:IBJ786489 ILF786467:ILF786489 IVB786467:IVB786489 JEX786467:JEX786489 JOT786467:JOT786489 JYP786467:JYP786489 KIL786467:KIL786489 KSH786467:KSH786489 LCD786467:LCD786489 LLZ786467:LLZ786489 LVV786467:LVV786489 MFR786467:MFR786489 MPN786467:MPN786489 MZJ786467:MZJ786489 NJF786467:NJF786489 NTB786467:NTB786489 OCX786467:OCX786489 OMT786467:OMT786489 OWP786467:OWP786489 PGL786467:PGL786489 PQH786467:PQH786489 QAD786467:QAD786489 QJZ786467:QJZ786489 QTV786467:QTV786489 RDR786467:RDR786489 RNN786467:RNN786489 RXJ786467:RXJ786489 SHF786467:SHF786489 SRB786467:SRB786489 TAX786467:TAX786489 TKT786467:TKT786489 TUP786467:TUP786489 UEL786467:UEL786489 UOH786467:UOH786489 UYD786467:UYD786489 VHZ786467:VHZ786489 VRV786467:VRV786489 WBR786467:WBR786489 WLN786467:WLN786489 WVJ786467:WVJ786489 C852003:C852025 IX852003:IX852025 ST852003:ST852025 ACP852003:ACP852025 AML852003:AML852025 AWH852003:AWH852025 BGD852003:BGD852025 BPZ852003:BPZ852025 BZV852003:BZV852025 CJR852003:CJR852025 CTN852003:CTN852025 DDJ852003:DDJ852025 DNF852003:DNF852025 DXB852003:DXB852025 EGX852003:EGX852025 EQT852003:EQT852025 FAP852003:FAP852025 FKL852003:FKL852025 FUH852003:FUH852025 GED852003:GED852025 GNZ852003:GNZ852025 GXV852003:GXV852025 HHR852003:HHR852025 HRN852003:HRN852025 IBJ852003:IBJ852025 ILF852003:ILF852025 IVB852003:IVB852025 JEX852003:JEX852025 JOT852003:JOT852025 JYP852003:JYP852025 KIL852003:KIL852025 KSH852003:KSH852025 LCD852003:LCD852025 LLZ852003:LLZ852025 LVV852003:LVV852025 MFR852003:MFR852025 MPN852003:MPN852025 MZJ852003:MZJ852025 NJF852003:NJF852025 NTB852003:NTB852025 OCX852003:OCX852025 OMT852003:OMT852025 OWP852003:OWP852025 PGL852003:PGL852025 PQH852003:PQH852025 QAD852003:QAD852025 QJZ852003:QJZ852025 QTV852003:QTV852025 RDR852003:RDR852025 RNN852003:RNN852025 RXJ852003:RXJ852025 SHF852003:SHF852025 SRB852003:SRB852025 TAX852003:TAX852025 TKT852003:TKT852025 TUP852003:TUP852025 UEL852003:UEL852025 UOH852003:UOH852025 UYD852003:UYD852025 VHZ852003:VHZ852025 VRV852003:VRV852025 WBR852003:WBR852025 WLN852003:WLN852025 WVJ852003:WVJ852025 C917539:C917561 IX917539:IX917561 ST917539:ST917561 ACP917539:ACP917561 AML917539:AML917561 AWH917539:AWH917561 BGD917539:BGD917561 BPZ917539:BPZ917561 BZV917539:BZV917561 CJR917539:CJR917561 CTN917539:CTN917561 DDJ917539:DDJ917561 DNF917539:DNF917561 DXB917539:DXB917561 EGX917539:EGX917561 EQT917539:EQT917561 FAP917539:FAP917561 FKL917539:FKL917561 FUH917539:FUH917561 GED917539:GED917561 GNZ917539:GNZ917561 GXV917539:GXV917561 HHR917539:HHR917561 HRN917539:HRN917561 IBJ917539:IBJ917561 ILF917539:ILF917561 IVB917539:IVB917561 JEX917539:JEX917561 JOT917539:JOT917561 JYP917539:JYP917561 KIL917539:KIL917561 KSH917539:KSH917561 LCD917539:LCD917561 LLZ917539:LLZ917561 LVV917539:LVV917561 MFR917539:MFR917561 MPN917539:MPN917561 MZJ917539:MZJ917561 NJF917539:NJF917561 NTB917539:NTB917561 OCX917539:OCX917561 OMT917539:OMT917561 OWP917539:OWP917561 PGL917539:PGL917561 PQH917539:PQH917561 QAD917539:QAD917561 QJZ917539:QJZ917561 QTV917539:QTV917561 RDR917539:RDR917561 RNN917539:RNN917561 RXJ917539:RXJ917561 SHF917539:SHF917561 SRB917539:SRB917561 TAX917539:TAX917561 TKT917539:TKT917561 TUP917539:TUP917561 UEL917539:UEL917561 UOH917539:UOH917561 UYD917539:UYD917561 VHZ917539:VHZ917561 VRV917539:VRV917561 WBR917539:WBR917561 WLN917539:WLN917561 WVJ917539:WVJ917561 C983075:C983097 IX983075:IX983097 ST983075:ST983097 ACP983075:ACP983097 AML983075:AML983097 AWH983075:AWH983097 BGD983075:BGD983097 BPZ983075:BPZ983097 BZV983075:BZV983097 CJR983075:CJR983097 CTN983075:CTN983097 DDJ983075:DDJ983097 DNF983075:DNF983097 DXB983075:DXB983097 EGX983075:EGX983097 EQT983075:EQT983097 FAP983075:FAP983097 FKL983075:FKL983097 FUH983075:FUH983097 GED983075:GED983097 GNZ983075:GNZ983097 GXV983075:GXV983097 HHR983075:HHR983097 HRN983075:HRN983097 IBJ983075:IBJ983097 ILF983075:ILF983097 IVB983075:IVB983097 JEX983075:JEX983097 JOT983075:JOT983097 JYP983075:JYP983097 KIL983075:KIL983097 KSH983075:KSH983097 LCD983075:LCD983097 LLZ983075:LLZ983097 LVV983075:LVV983097 MFR983075:MFR983097 MPN983075:MPN983097 MZJ983075:MZJ983097 NJF983075:NJF983097 NTB983075:NTB983097 OCX983075:OCX983097 OMT983075:OMT983097 OWP983075:OWP983097 PGL983075:PGL983097 PQH983075:PQH983097 QAD983075:QAD983097 QJZ983075:QJZ983097 QTV983075:QTV983097 RDR983075:RDR983097 RNN983075:RNN983097 RXJ983075:RXJ983097 SHF983075:SHF983097 SRB983075:SRB983097 TAX983075:TAX983097 TKT983075:TKT983097 TUP983075:TUP983097 UEL983075:UEL983097 UOH983075:UOH983097 UYD983075:UYD983097 VHZ983075:VHZ983097 VRV983075:VRV983097 WBR983075:WBR983097 WLN983075:WLN983097 WVJ15:WVJ30 WLN15:WLN30 WBR15:WBR30 VRV15:VRV30 VHZ15:VHZ30 UYD15:UYD30 UOH15:UOH30 UEL15:UEL30 TUP15:TUP30 TKT15:TKT30 TAX15:TAX30 SRB15:SRB30 SHF15:SHF30 RXJ15:RXJ30 RNN15:RNN30 RDR15:RDR30 QTV15:QTV30 QJZ15:QJZ30 QAD15:QAD30 PQH15:PQH30 PGL15:PGL30 OWP15:OWP30 OMT15:OMT30 OCX15:OCX30 NTB15:NTB30 NJF15:NJF30 MZJ15:MZJ30 MPN15:MPN30 MFR15:MFR30 LVV15:LVV30 LLZ15:LLZ30 LCD15:LCD30 KSH15:KSH30 KIL15:KIL30 JYP15:JYP30 JOT15:JOT30 JEX15:JEX30 IVB15:IVB30 ILF15:ILF30 IBJ15:IBJ30 HRN15:HRN30 HHR15:HHR30 GXV15:GXV30 GNZ15:GNZ30 GED15:GED30 FUH15:FUH30 FKL15:FKL30 FAP15:FAP30 EQT15:EQT30 EGX15:EGX30 DXB15:DXB30 DNF15:DNF30 DDJ15:DDJ30 CTN15:CTN30 CJR15:CJR30 BZV15:BZV30 BPZ15:BPZ30 BGD15:BGD30 AWH15:AWH30 AML15:AML30 ACP15:ACP30 ST15:ST30 IX35 WVJ35 WLN35 WBR35 VRV35 VHZ35 UYD35 UOH35 UEL35 TUP35 TKT35 TAX35 SRB35 SHF35 RXJ35 RNN35 RDR35 QTV35 QJZ35 QAD35 PQH35 PGL35 OWP35 OMT35 OCX35 NTB35 NJF35 MZJ35 MPN35 MFR35 LVV35 LLZ35 LCD35 KSH35 KIL35 JYP35 JOT35 JEX35 IVB35 ILF35 IBJ35 HRN35 HHR35 GXV35 GNZ35 GED35 FUH35 FKL35 FAP35 EQT35 EGX35 DXB35 DNF35 DDJ35 CTN35 CJR35 BZV35 BPZ35 BGD35 AWH35 AML35 ACP35 ST35">
      <formula1>$C$74:$C$193</formula1>
    </dataValidation>
    <dataValidation type="list" allowBlank="1" showInputMessage="1" showErrorMessage="1" sqref="C81">
      <formula1>$C$193:$C$216</formula1>
    </dataValidation>
    <dataValidation type="list" allowBlank="1" showInputMessage="1" showErrorMessage="1" sqref="C35 C15:C30">
      <formula1>$C$77:$C$107</formula1>
    </dataValidation>
    <dataValidation type="list" allowBlank="1" showInputMessage="1" showErrorMessage="1" sqref="C39:C55">
      <formula1>$C$113:$C$151</formula1>
    </dataValidation>
  </dataValidations>
  <pageMargins left="0.7" right="0.7" top="0.75" bottom="0.75" header="0.3" footer="0.3"/>
  <pageSetup scale="29" orientation="portrait" r:id="rId1"/>
  <colBreaks count="2" manualBreakCount="2">
    <brk id="2" max="50" man="1"/>
    <brk id="8" max="61"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3"/>
  <sheetViews>
    <sheetView showGridLines="0" topLeftCell="B1" zoomScale="75" zoomScaleNormal="75" workbookViewId="0">
      <pane ySplit="10" topLeftCell="A11" activePane="bottomLeft" state="frozen"/>
      <selection pane="bottomLeft" activeCell="C12" sqref="C12"/>
    </sheetView>
  </sheetViews>
  <sheetFormatPr defaultRowHeight="15" x14ac:dyDescent="0.25"/>
  <cols>
    <col min="1" max="2" width="9.140625" style="56"/>
    <col min="3" max="3" width="37.140625" style="56" customWidth="1"/>
    <col min="4" max="4" width="87.42578125" style="227" customWidth="1"/>
    <col min="5" max="7" width="17.5703125" style="197" customWidth="1"/>
    <col min="8" max="8" width="28.85546875" customWidth="1"/>
    <col min="9" max="9" width="21.5703125" customWidth="1"/>
    <col min="10" max="10" width="57.28515625" customWidth="1"/>
  </cols>
  <sheetData>
    <row r="1" spans="1:8" x14ac:dyDescent="0.25">
      <c r="C1" s="165"/>
      <c r="D1" s="213"/>
      <c r="E1" s="213"/>
      <c r="F1" s="213"/>
      <c r="G1" s="213"/>
      <c r="H1" s="213"/>
    </row>
    <row r="2" spans="1:8" x14ac:dyDescent="0.25">
      <c r="C2" s="165"/>
      <c r="D2" s="213"/>
      <c r="E2" s="213"/>
      <c r="F2" s="213"/>
      <c r="G2" s="213"/>
      <c r="H2" s="213"/>
    </row>
    <row r="3" spans="1:8" x14ac:dyDescent="0.25">
      <c r="C3" s="165"/>
      <c r="D3" s="213"/>
      <c r="E3" s="213"/>
      <c r="F3" s="213"/>
      <c r="G3" s="213"/>
      <c r="H3" s="213"/>
    </row>
    <row r="4" spans="1:8" x14ac:dyDescent="0.25">
      <c r="C4" s="165"/>
      <c r="D4" s="213"/>
      <c r="E4" s="213"/>
      <c r="F4" s="213"/>
      <c r="G4" s="213"/>
      <c r="H4" s="213"/>
    </row>
    <row r="5" spans="1:8" x14ac:dyDescent="0.25">
      <c r="C5" s="165"/>
      <c r="D5" s="213"/>
      <c r="E5" s="213"/>
      <c r="F5" s="213"/>
      <c r="G5" s="213"/>
      <c r="H5" s="213"/>
    </row>
    <row r="6" spans="1:8" x14ac:dyDescent="0.25">
      <c r="C6" s="165"/>
      <c r="D6" s="166"/>
      <c r="E6" s="167"/>
      <c r="F6" s="167"/>
      <c r="G6" s="167"/>
      <c r="H6" s="168"/>
    </row>
    <row r="7" spans="1:8" x14ac:dyDescent="0.25">
      <c r="C7" s="165"/>
      <c r="D7" s="166"/>
      <c r="E7" s="167"/>
      <c r="F7" s="167"/>
      <c r="G7" s="167"/>
      <c r="H7" s="168"/>
    </row>
    <row r="8" spans="1:8" x14ac:dyDescent="0.25">
      <c r="C8" s="165"/>
      <c r="D8" s="166"/>
      <c r="E8" s="167"/>
      <c r="F8" s="167"/>
      <c r="G8" s="167"/>
      <c r="H8" s="168"/>
    </row>
    <row r="9" spans="1:8" x14ac:dyDescent="0.25">
      <c r="C9" s="165"/>
      <c r="D9" s="166"/>
      <c r="E9" s="167"/>
      <c r="F9" s="167"/>
      <c r="G9" s="167"/>
      <c r="H9" s="168"/>
    </row>
    <row r="10" spans="1:8" ht="15.75" x14ac:dyDescent="0.25">
      <c r="C10" s="165"/>
      <c r="D10" s="743" t="s">
        <v>1741</v>
      </c>
      <c r="E10" s="743"/>
      <c r="F10" s="743"/>
      <c r="G10" s="743"/>
      <c r="H10" s="743"/>
    </row>
    <row r="11" spans="1:8" x14ac:dyDescent="0.25">
      <c r="C11" s="165"/>
      <c r="D11" s="166"/>
      <c r="E11" s="167"/>
      <c r="F11" s="167"/>
      <c r="G11" s="167"/>
      <c r="H11" s="168"/>
    </row>
    <row r="12" spans="1:8" ht="106.5" customHeight="1" x14ac:dyDescent="0.25">
      <c r="A12"/>
      <c r="B12"/>
      <c r="C12"/>
      <c r="D12" s="742" t="s">
        <v>1763</v>
      </c>
      <c r="E12" s="742"/>
      <c r="F12" s="742"/>
      <c r="G12" s="742"/>
      <c r="H12" s="548"/>
    </row>
    <row r="13" spans="1:8" ht="45.75" x14ac:dyDescent="0.65">
      <c r="C13" s="744" t="s">
        <v>1135</v>
      </c>
      <c r="D13" s="744"/>
      <c r="E13" s="744"/>
      <c r="F13" s="744"/>
      <c r="G13" s="167"/>
      <c r="H13" s="168"/>
    </row>
    <row r="14" spans="1:8" x14ac:dyDescent="0.25">
      <c r="C14" s="165"/>
      <c r="D14" s="166"/>
      <c r="E14" s="167"/>
      <c r="F14" s="167"/>
      <c r="G14" s="167"/>
      <c r="H14" s="168"/>
    </row>
    <row r="15" spans="1:8" x14ac:dyDescent="0.25">
      <c r="C15" s="165"/>
      <c r="D15" s="166"/>
      <c r="E15" s="167"/>
      <c r="F15" s="167"/>
      <c r="G15" s="167"/>
      <c r="H15" s="168"/>
    </row>
    <row r="16" spans="1:8" x14ac:dyDescent="0.25">
      <c r="C16" s="165"/>
      <c r="D16" s="166"/>
      <c r="E16" s="167"/>
      <c r="F16" s="167"/>
      <c r="G16" s="167"/>
      <c r="H16" s="168"/>
    </row>
    <row r="17" spans="3:8" ht="21" x14ac:dyDescent="0.25">
      <c r="C17" s="116" t="s">
        <v>922</v>
      </c>
      <c r="D17" s="169"/>
      <c r="E17" s="116" t="s">
        <v>1136</v>
      </c>
      <c r="F17" s="116" t="s">
        <v>1137</v>
      </c>
      <c r="G17" s="167"/>
      <c r="H17" s="168"/>
    </row>
    <row r="18" spans="3:8" ht="21" x14ac:dyDescent="0.25">
      <c r="C18" s="278" t="s">
        <v>756</v>
      </c>
      <c r="D18" s="166"/>
      <c r="E18" s="171">
        <f>'SPECIFICATION SHEET'!G59</f>
        <v>0</v>
      </c>
      <c r="F18" s="171">
        <f>'SPECIFICATION SHEET'!H59</f>
        <v>0</v>
      </c>
      <c r="G18" s="167"/>
      <c r="H18" s="168"/>
    </row>
    <row r="19" spans="3:8" ht="21" x14ac:dyDescent="0.25">
      <c r="C19" s="278" t="s">
        <v>589</v>
      </c>
      <c r="D19" s="166"/>
      <c r="E19" s="171">
        <f>'SPECIFICATION SHEET'!G60</f>
        <v>0</v>
      </c>
      <c r="F19" s="171">
        <f>'SPECIFICATION SHEET'!H60</f>
        <v>0</v>
      </c>
      <c r="G19" s="167"/>
      <c r="H19" s="168"/>
    </row>
    <row r="20" spans="3:8" ht="21" x14ac:dyDescent="0.25">
      <c r="C20" s="278" t="s">
        <v>590</v>
      </c>
      <c r="D20" s="166"/>
      <c r="E20" s="171">
        <f>'SPECIFICATION SHEET'!G61</f>
        <v>0</v>
      </c>
      <c r="F20" s="171">
        <f>'SPECIFICATION SHEET'!H61</f>
        <v>0</v>
      </c>
      <c r="G20" s="167"/>
      <c r="H20" s="168"/>
    </row>
    <row r="21" spans="3:8" ht="21" x14ac:dyDescent="0.25">
      <c r="C21" s="278" t="s">
        <v>601</v>
      </c>
      <c r="D21" s="166"/>
      <c r="E21" s="171">
        <v>0</v>
      </c>
      <c r="F21" s="171">
        <v>0</v>
      </c>
      <c r="G21" s="167"/>
      <c r="H21" s="168"/>
    </row>
    <row r="22" spans="3:8" ht="21" x14ac:dyDescent="0.25">
      <c r="C22" s="278" t="s">
        <v>602</v>
      </c>
      <c r="D22" s="166"/>
      <c r="E22" s="171">
        <f>'SPECIFICATION SHEET'!G62</f>
        <v>0</v>
      </c>
      <c r="F22" s="171">
        <f>'SPECIFICATION SHEET'!H62</f>
        <v>0</v>
      </c>
      <c r="G22" s="167"/>
      <c r="H22" s="168"/>
    </row>
    <row r="23" spans="3:8" ht="21" x14ac:dyDescent="0.25">
      <c r="C23" s="278" t="s">
        <v>592</v>
      </c>
      <c r="D23" s="166"/>
      <c r="E23" s="171">
        <f>'SPECIFICATION SHEET'!G63</f>
        <v>0</v>
      </c>
      <c r="F23" s="171">
        <f>'SPECIFICATION SHEET'!I63</f>
        <v>0</v>
      </c>
      <c r="G23" s="167"/>
      <c r="H23" s="168"/>
    </row>
    <row r="24" spans="3:8" ht="21" x14ac:dyDescent="0.25">
      <c r="C24" s="278" t="s">
        <v>1592</v>
      </c>
      <c r="D24" s="166"/>
      <c r="E24" s="171">
        <v>0</v>
      </c>
      <c r="F24" s="171">
        <v>0</v>
      </c>
      <c r="G24" s="167"/>
      <c r="H24" s="168"/>
    </row>
    <row r="25" spans="3:8" ht="21" hidden="1" x14ac:dyDescent="0.25">
      <c r="C25" s="170" t="s">
        <v>604</v>
      </c>
      <c r="D25" s="166"/>
      <c r="E25" s="171">
        <v>0</v>
      </c>
      <c r="F25" s="171">
        <v>0</v>
      </c>
      <c r="G25" s="167"/>
      <c r="H25" s="168"/>
    </row>
    <row r="26" spans="3:8" ht="21" hidden="1" x14ac:dyDescent="0.25">
      <c r="C26" s="170" t="s">
        <v>605</v>
      </c>
      <c r="D26" s="166"/>
      <c r="E26" s="171">
        <v>0</v>
      </c>
      <c r="F26" s="171">
        <v>0</v>
      </c>
      <c r="G26" s="167"/>
      <c r="H26" s="168"/>
    </row>
    <row r="27" spans="3:8" ht="21" hidden="1" x14ac:dyDescent="0.25">
      <c r="C27" s="170" t="s">
        <v>606</v>
      </c>
      <c r="D27" s="166"/>
      <c r="E27" s="171">
        <v>0</v>
      </c>
      <c r="F27" s="171">
        <v>0</v>
      </c>
      <c r="G27" s="167"/>
      <c r="H27" s="168"/>
    </row>
    <row r="28" spans="3:8" ht="21" hidden="1" x14ac:dyDescent="0.25">
      <c r="C28" s="170" t="s">
        <v>607</v>
      </c>
      <c r="D28" s="166"/>
      <c r="E28" s="171">
        <v>0</v>
      </c>
      <c r="F28" s="171">
        <v>0</v>
      </c>
      <c r="G28" s="167"/>
      <c r="H28" s="168"/>
    </row>
    <row r="29" spans="3:8" ht="21" hidden="1" x14ac:dyDescent="0.25">
      <c r="C29" s="170" t="s">
        <v>757</v>
      </c>
      <c r="D29" s="166"/>
      <c r="E29" s="171">
        <v>0</v>
      </c>
      <c r="F29" s="171">
        <v>0</v>
      </c>
      <c r="G29" s="167"/>
      <c r="H29" s="168"/>
    </row>
    <row r="30" spans="3:8" ht="21" hidden="1" x14ac:dyDescent="0.25">
      <c r="C30" s="170" t="s">
        <v>595</v>
      </c>
      <c r="D30" s="166"/>
      <c r="E30" s="171">
        <v>0</v>
      </c>
      <c r="F30" s="171">
        <v>0</v>
      </c>
      <c r="G30" s="167"/>
      <c r="H30" s="168"/>
    </row>
    <row r="31" spans="3:8" ht="21" hidden="1" x14ac:dyDescent="0.25">
      <c r="C31" s="170" t="s">
        <v>758</v>
      </c>
      <c r="D31" s="166"/>
      <c r="E31" s="171">
        <v>0</v>
      </c>
      <c r="F31" s="171">
        <v>0</v>
      </c>
      <c r="G31" s="167"/>
      <c r="H31" s="168"/>
    </row>
    <row r="32" spans="3:8" ht="21" hidden="1" x14ac:dyDescent="0.25">
      <c r="C32" s="170" t="s">
        <v>759</v>
      </c>
      <c r="D32" s="166"/>
      <c r="E32" s="171">
        <v>0</v>
      </c>
      <c r="F32" s="171">
        <v>0</v>
      </c>
      <c r="G32" s="167"/>
      <c r="H32" s="168"/>
    </row>
    <row r="33" spans="3:10" ht="21" hidden="1" x14ac:dyDescent="0.25">
      <c r="C33" s="170" t="s">
        <v>923</v>
      </c>
      <c r="D33" s="166"/>
      <c r="E33" s="171">
        <v>0</v>
      </c>
      <c r="F33" s="171">
        <v>0</v>
      </c>
      <c r="G33" s="167"/>
      <c r="H33" s="168"/>
    </row>
    <row r="34" spans="3:10" ht="21" hidden="1" x14ac:dyDescent="0.25">
      <c r="C34" s="170" t="s">
        <v>592</v>
      </c>
      <c r="D34" s="166"/>
      <c r="E34" s="171">
        <v>0</v>
      </c>
      <c r="F34" s="171">
        <v>0</v>
      </c>
      <c r="G34" s="167"/>
      <c r="H34" s="168"/>
    </row>
    <row r="35" spans="3:10" ht="21" hidden="1" x14ac:dyDescent="0.25">
      <c r="C35" s="170" t="s">
        <v>593</v>
      </c>
      <c r="D35" s="166"/>
      <c r="E35" s="171">
        <v>0</v>
      </c>
      <c r="F35" s="171">
        <v>0</v>
      </c>
      <c r="G35" s="167"/>
      <c r="H35" s="168"/>
    </row>
    <row r="36" spans="3:10" ht="21" hidden="1" x14ac:dyDescent="0.25">
      <c r="C36" s="170" t="s">
        <v>756</v>
      </c>
      <c r="D36" s="166"/>
      <c r="E36" s="171">
        <v>0</v>
      </c>
      <c r="F36" s="171">
        <v>0</v>
      </c>
      <c r="G36" s="167"/>
      <c r="H36" s="168"/>
    </row>
    <row r="37" spans="3:10" ht="21" hidden="1" x14ac:dyDescent="0.25">
      <c r="C37" s="170" t="s">
        <v>1138</v>
      </c>
      <c r="D37" s="166"/>
      <c r="E37" s="171">
        <v>0</v>
      </c>
      <c r="F37" s="171">
        <v>0</v>
      </c>
      <c r="G37" s="167"/>
      <c r="H37" s="168"/>
    </row>
    <row r="38" spans="3:10" ht="21" hidden="1" x14ac:dyDescent="0.25">
      <c r="C38" s="170" t="s">
        <v>1139</v>
      </c>
      <c r="D38" s="166"/>
      <c r="E38" s="171">
        <v>0</v>
      </c>
      <c r="F38" s="171">
        <v>0</v>
      </c>
      <c r="G38" s="167"/>
      <c r="H38" s="168"/>
    </row>
    <row r="39" spans="3:10" ht="21" hidden="1" x14ac:dyDescent="0.25">
      <c r="C39" s="170"/>
      <c r="D39" s="166"/>
      <c r="E39" s="171"/>
      <c r="F39" s="171"/>
      <c r="G39" s="167"/>
      <c r="H39" s="168"/>
    </row>
    <row r="40" spans="3:10" ht="21" x14ac:dyDescent="0.25">
      <c r="C40" s="116" t="s">
        <v>1140</v>
      </c>
      <c r="D40" s="169"/>
      <c r="E40" s="171">
        <f>SUM(E18:E24)</f>
        <v>0</v>
      </c>
      <c r="F40" s="171">
        <f>SUM(F18:F24)</f>
        <v>0</v>
      </c>
      <c r="G40" s="172"/>
      <c r="H40" s="168"/>
    </row>
    <row r="41" spans="3:10" x14ac:dyDescent="0.25">
      <c r="C41" s="165"/>
      <c r="D41" s="166"/>
      <c r="E41" s="167"/>
      <c r="F41" s="167"/>
      <c r="G41" s="167"/>
      <c r="H41" s="168"/>
    </row>
    <row r="42" spans="3:10" x14ac:dyDescent="0.25">
      <c r="C42" s="165"/>
      <c r="D42" s="166"/>
      <c r="E42" s="167"/>
      <c r="F42" s="167"/>
      <c r="G42" s="167"/>
      <c r="H42" s="168"/>
    </row>
    <row r="43" spans="3:10" x14ac:dyDescent="0.25">
      <c r="C43" s="165"/>
      <c r="D43" s="166"/>
      <c r="E43" s="167"/>
      <c r="F43" s="167"/>
      <c r="G43" s="167"/>
      <c r="H43" s="168"/>
    </row>
    <row r="44" spans="3:10" x14ac:dyDescent="0.25">
      <c r="C44" s="165"/>
      <c r="D44" s="166"/>
      <c r="E44" s="167"/>
      <c r="F44" s="167"/>
      <c r="G44" s="167"/>
      <c r="H44" s="168"/>
    </row>
    <row r="45" spans="3:10" x14ac:dyDescent="0.25">
      <c r="C45" s="165"/>
      <c r="D45" s="166"/>
      <c r="E45" s="167"/>
      <c r="F45" s="167"/>
      <c r="G45" s="167"/>
      <c r="H45" s="168"/>
    </row>
    <row r="46" spans="3:10" x14ac:dyDescent="0.25">
      <c r="C46" s="165"/>
      <c r="D46" s="166"/>
      <c r="E46" s="167"/>
      <c r="F46" s="167"/>
      <c r="G46" s="167"/>
      <c r="H46" s="168"/>
    </row>
    <row r="47" spans="3:10" ht="26.25" x14ac:dyDescent="0.4">
      <c r="C47" s="165"/>
      <c r="D47" s="173" t="s">
        <v>1141</v>
      </c>
      <c r="E47" s="167"/>
      <c r="F47" s="167"/>
      <c r="G47" s="167"/>
      <c r="H47" s="168"/>
    </row>
    <row r="48" spans="3:10" ht="52.5" customHeight="1" x14ac:dyDescent="0.25">
      <c r="C48" s="165"/>
      <c r="D48" s="279" t="s">
        <v>1198</v>
      </c>
      <c r="E48" s="198"/>
      <c r="F48" s="198"/>
      <c r="G48" s="198"/>
      <c r="H48" s="198"/>
      <c r="I48" s="198"/>
      <c r="J48" s="198"/>
    </row>
    <row r="49" spans="3:10" ht="15.75" x14ac:dyDescent="0.25">
      <c r="C49" s="165"/>
      <c r="D49" s="685"/>
      <c r="E49" s="685"/>
      <c r="F49" s="685"/>
      <c r="G49" s="685"/>
      <c r="H49" s="685"/>
      <c r="I49" s="685"/>
      <c r="J49" s="685"/>
    </row>
    <row r="50" spans="3:10" ht="15.75" x14ac:dyDescent="0.25">
      <c r="C50" s="165"/>
      <c r="D50" s="685"/>
      <c r="E50" s="685"/>
      <c r="F50" s="685"/>
      <c r="G50" s="685"/>
      <c r="H50" s="685"/>
      <c r="I50" s="685"/>
      <c r="J50" s="685"/>
    </row>
    <row r="51" spans="3:10" ht="15.75" x14ac:dyDescent="0.25">
      <c r="C51" s="165"/>
      <c r="D51" s="685"/>
      <c r="E51" s="685"/>
      <c r="F51" s="685"/>
      <c r="G51" s="685"/>
      <c r="H51" s="685"/>
      <c r="I51" s="685"/>
      <c r="J51" s="685"/>
    </row>
    <row r="52" spans="3:10" ht="15.75" x14ac:dyDescent="0.25">
      <c r="C52" s="165"/>
      <c r="D52" s="685"/>
      <c r="E52" s="685"/>
      <c r="F52" s="685"/>
      <c r="G52" s="685"/>
      <c r="H52" s="685"/>
      <c r="I52" s="685"/>
      <c r="J52" s="685"/>
    </row>
    <row r="53" spans="3:10" ht="26.25" x14ac:dyDescent="0.4">
      <c r="C53" s="65" t="s">
        <v>1142</v>
      </c>
      <c r="D53" s="173" t="s">
        <v>1143</v>
      </c>
      <c r="E53" s="174" t="s">
        <v>476</v>
      </c>
      <c r="F53" s="174" t="s">
        <v>6</v>
      </c>
      <c r="G53" s="174" t="s">
        <v>7</v>
      </c>
      <c r="H53" s="173" t="s">
        <v>1144</v>
      </c>
      <c r="I53" s="174" t="s">
        <v>1145</v>
      </c>
      <c r="J53" s="505" t="s">
        <v>1146</v>
      </c>
    </row>
    <row r="54" spans="3:10" x14ac:dyDescent="0.25">
      <c r="C54" s="282" t="s">
        <v>1147</v>
      </c>
      <c r="D54" s="280" t="s">
        <v>1148</v>
      </c>
      <c r="E54" s="167" t="s">
        <v>1749</v>
      </c>
      <c r="F54" s="300">
        <f>E40</f>
        <v>0</v>
      </c>
      <c r="G54" s="503">
        <f t="shared" ref="G54:G74" si="0">(VLOOKUP(D54,$D$522:$F$626,3,FALSE))</f>
        <v>1.75</v>
      </c>
      <c r="H54" s="504">
        <f>F54*G54</f>
        <v>0</v>
      </c>
      <c r="J54" s="262"/>
    </row>
    <row r="55" spans="3:10" x14ac:dyDescent="0.25">
      <c r="C55" s="282" t="s">
        <v>1147</v>
      </c>
      <c r="D55" s="280" t="s">
        <v>1591</v>
      </c>
      <c r="E55" s="167" t="s">
        <v>1749</v>
      </c>
      <c r="F55" s="300">
        <f>F40</f>
        <v>0</v>
      </c>
      <c r="G55" s="503">
        <f t="shared" si="0"/>
        <v>0.875</v>
      </c>
      <c r="H55" s="504">
        <f>F55*G55</f>
        <v>0</v>
      </c>
      <c r="J55" s="262"/>
    </row>
    <row r="56" spans="3:10" x14ac:dyDescent="0.25">
      <c r="C56" s="282"/>
      <c r="D56" s="280" t="s">
        <v>260</v>
      </c>
      <c r="E56" s="167" t="s">
        <v>147</v>
      </c>
      <c r="F56" s="300">
        <v>0</v>
      </c>
      <c r="G56" s="503">
        <f t="shared" si="0"/>
        <v>125</v>
      </c>
      <c r="H56" s="504">
        <f t="shared" ref="H56:H74" si="1">F56*G56</f>
        <v>0</v>
      </c>
      <c r="J56" s="262"/>
    </row>
    <row r="57" spans="3:10" x14ac:dyDescent="0.25">
      <c r="C57" s="282"/>
      <c r="D57" s="280" t="s">
        <v>925</v>
      </c>
      <c r="E57" s="167" t="s">
        <v>147</v>
      </c>
      <c r="F57" s="300">
        <v>0</v>
      </c>
      <c r="G57" s="503">
        <f t="shared" si="0"/>
        <v>185</v>
      </c>
      <c r="H57" s="504">
        <f t="shared" si="1"/>
        <v>0</v>
      </c>
      <c r="J57" s="262"/>
    </row>
    <row r="58" spans="3:10" x14ac:dyDescent="0.25">
      <c r="C58" s="282"/>
      <c r="D58" s="280" t="s">
        <v>261</v>
      </c>
      <c r="E58" s="167" t="s">
        <v>147</v>
      </c>
      <c r="F58" s="300">
        <v>0</v>
      </c>
      <c r="G58" s="503">
        <f t="shared" si="0"/>
        <v>125</v>
      </c>
      <c r="H58" s="504">
        <f t="shared" si="1"/>
        <v>0</v>
      </c>
      <c r="J58" s="262"/>
    </row>
    <row r="59" spans="3:10" x14ac:dyDescent="0.25">
      <c r="C59" s="282"/>
      <c r="D59" s="280" t="s">
        <v>331</v>
      </c>
      <c r="E59" s="167" t="s">
        <v>147</v>
      </c>
      <c r="F59" s="300">
        <v>0</v>
      </c>
      <c r="G59" s="503">
        <f t="shared" si="0"/>
        <v>75</v>
      </c>
      <c r="H59" s="504">
        <f t="shared" si="1"/>
        <v>0</v>
      </c>
      <c r="J59" s="262"/>
    </row>
    <row r="60" spans="3:10" x14ac:dyDescent="0.25">
      <c r="C60" s="282"/>
      <c r="D60" s="280" t="s">
        <v>296</v>
      </c>
      <c r="E60" s="167" t="s">
        <v>147</v>
      </c>
      <c r="F60" s="300">
        <v>0</v>
      </c>
      <c r="G60" s="503">
        <f t="shared" si="0"/>
        <v>35</v>
      </c>
      <c r="H60" s="504">
        <f t="shared" si="1"/>
        <v>0</v>
      </c>
      <c r="J60" s="262"/>
    </row>
    <row r="61" spans="3:10" x14ac:dyDescent="0.25">
      <c r="C61" s="282"/>
      <c r="D61" s="280" t="s">
        <v>275</v>
      </c>
      <c r="E61" s="167" t="s">
        <v>147</v>
      </c>
      <c r="F61" s="300">
        <v>0</v>
      </c>
      <c r="G61" s="503">
        <f t="shared" si="0"/>
        <v>325</v>
      </c>
      <c r="H61" s="504">
        <f t="shared" si="1"/>
        <v>0</v>
      </c>
      <c r="J61" s="262"/>
    </row>
    <row r="62" spans="3:10" x14ac:dyDescent="0.25">
      <c r="C62" s="282"/>
      <c r="D62" s="280" t="s">
        <v>288</v>
      </c>
      <c r="E62" s="167" t="s">
        <v>147</v>
      </c>
      <c r="F62" s="300">
        <v>0</v>
      </c>
      <c r="G62" s="503">
        <f t="shared" si="0"/>
        <v>175</v>
      </c>
      <c r="H62" s="504">
        <f t="shared" si="1"/>
        <v>0</v>
      </c>
      <c r="J62" s="262"/>
    </row>
    <row r="63" spans="3:10" x14ac:dyDescent="0.25">
      <c r="C63" s="282"/>
      <c r="D63" s="280" t="s">
        <v>281</v>
      </c>
      <c r="E63" s="167" t="s">
        <v>147</v>
      </c>
      <c r="F63" s="300">
        <v>0</v>
      </c>
      <c r="G63" s="503">
        <f t="shared" si="0"/>
        <v>250</v>
      </c>
      <c r="H63" s="504">
        <f t="shared" si="1"/>
        <v>0</v>
      </c>
      <c r="J63" s="262"/>
    </row>
    <row r="64" spans="3:10" x14ac:dyDescent="0.25">
      <c r="C64" s="282"/>
      <c r="D64" s="280" t="s">
        <v>301</v>
      </c>
      <c r="E64" s="167" t="s">
        <v>147</v>
      </c>
      <c r="F64" s="300">
        <v>0</v>
      </c>
      <c r="G64" s="503">
        <f t="shared" si="0"/>
        <v>575</v>
      </c>
      <c r="H64" s="504">
        <f t="shared" si="1"/>
        <v>0</v>
      </c>
      <c r="J64" s="262"/>
    </row>
    <row r="65" spans="1:10" x14ac:dyDescent="0.25">
      <c r="C65" s="282"/>
      <c r="D65" s="280" t="s">
        <v>303</v>
      </c>
      <c r="E65" s="167" t="s">
        <v>147</v>
      </c>
      <c r="F65" s="300">
        <v>0</v>
      </c>
      <c r="G65" s="503">
        <f t="shared" si="0"/>
        <v>285</v>
      </c>
      <c r="H65" s="504">
        <f t="shared" si="1"/>
        <v>0</v>
      </c>
      <c r="J65" s="262"/>
    </row>
    <row r="66" spans="1:10" x14ac:dyDescent="0.25">
      <c r="C66" s="282"/>
      <c r="D66" s="280" t="s">
        <v>306</v>
      </c>
      <c r="E66" s="167" t="s">
        <v>147</v>
      </c>
      <c r="F66" s="300">
        <v>0</v>
      </c>
      <c r="G66" s="503">
        <f t="shared" si="0"/>
        <v>55</v>
      </c>
      <c r="H66" s="504">
        <f t="shared" si="1"/>
        <v>0</v>
      </c>
      <c r="J66" s="262"/>
    </row>
    <row r="67" spans="1:10" x14ac:dyDescent="0.25">
      <c r="C67" s="282"/>
      <c r="D67" s="280" t="s">
        <v>314</v>
      </c>
      <c r="E67" s="167" t="s">
        <v>147</v>
      </c>
      <c r="F67" s="300">
        <v>0</v>
      </c>
      <c r="G67" s="503">
        <f t="shared" si="0"/>
        <v>165</v>
      </c>
      <c r="H67" s="504">
        <f t="shared" si="1"/>
        <v>0</v>
      </c>
      <c r="J67" s="262"/>
    </row>
    <row r="68" spans="1:10" x14ac:dyDescent="0.25">
      <c r="C68" s="282"/>
      <c r="D68" s="280" t="s">
        <v>349</v>
      </c>
      <c r="E68" s="167" t="s">
        <v>147</v>
      </c>
      <c r="F68" s="300">
        <v>0</v>
      </c>
      <c r="G68" s="503">
        <f t="shared" si="0"/>
        <v>400</v>
      </c>
      <c r="H68" s="504">
        <f t="shared" si="1"/>
        <v>0</v>
      </c>
      <c r="J68" s="262"/>
    </row>
    <row r="69" spans="1:10" x14ac:dyDescent="0.25">
      <c r="C69" s="282"/>
      <c r="D69" s="280" t="s">
        <v>317</v>
      </c>
      <c r="E69" s="167" t="s">
        <v>147</v>
      </c>
      <c r="F69" s="300">
        <v>0</v>
      </c>
      <c r="G69" s="503">
        <f t="shared" si="0"/>
        <v>110</v>
      </c>
      <c r="H69" s="504">
        <f t="shared" si="1"/>
        <v>0</v>
      </c>
      <c r="J69" s="262"/>
    </row>
    <row r="70" spans="1:10" x14ac:dyDescent="0.25">
      <c r="C70" s="282"/>
      <c r="D70" s="280" t="s">
        <v>318</v>
      </c>
      <c r="E70" s="167" t="s">
        <v>147</v>
      </c>
      <c r="F70" s="300">
        <v>0</v>
      </c>
      <c r="G70" s="503">
        <f t="shared" si="0"/>
        <v>275</v>
      </c>
      <c r="H70" s="504">
        <f t="shared" si="1"/>
        <v>0</v>
      </c>
      <c r="J70" s="262"/>
    </row>
    <row r="71" spans="1:10" x14ac:dyDescent="0.25">
      <c r="C71" s="282"/>
      <c r="D71" s="280" t="s">
        <v>320</v>
      </c>
      <c r="E71" s="167" t="s">
        <v>147</v>
      </c>
      <c r="F71" s="300">
        <v>0</v>
      </c>
      <c r="G71" s="503">
        <f t="shared" si="0"/>
        <v>495</v>
      </c>
      <c r="H71" s="504">
        <f t="shared" si="1"/>
        <v>0</v>
      </c>
      <c r="J71" s="262"/>
    </row>
    <row r="72" spans="1:10" x14ac:dyDescent="0.25">
      <c r="C72" s="282"/>
      <c r="D72" s="280" t="s">
        <v>33</v>
      </c>
      <c r="E72" s="167" t="s">
        <v>147</v>
      </c>
      <c r="F72" s="300">
        <v>0</v>
      </c>
      <c r="G72" s="503">
        <f t="shared" si="0"/>
        <v>0</v>
      </c>
      <c r="H72" s="504">
        <f t="shared" si="1"/>
        <v>0</v>
      </c>
      <c r="J72" s="262"/>
    </row>
    <row r="73" spans="1:10" x14ac:dyDescent="0.25">
      <c r="C73" s="282"/>
      <c r="D73" s="280" t="s">
        <v>33</v>
      </c>
      <c r="E73" s="167" t="s">
        <v>147</v>
      </c>
      <c r="F73" s="300">
        <v>0</v>
      </c>
      <c r="G73" s="503">
        <f t="shared" si="0"/>
        <v>0</v>
      </c>
      <c r="H73" s="504">
        <f t="shared" si="1"/>
        <v>0</v>
      </c>
      <c r="J73" s="262"/>
    </row>
    <row r="74" spans="1:10" x14ac:dyDescent="0.25">
      <c r="C74" s="282"/>
      <c r="D74" s="280" t="s">
        <v>33</v>
      </c>
      <c r="E74" s="167" t="s">
        <v>147</v>
      </c>
      <c r="F74" s="300">
        <v>0</v>
      </c>
      <c r="G74" s="503">
        <f t="shared" si="0"/>
        <v>0</v>
      </c>
      <c r="H74" s="504">
        <f t="shared" si="1"/>
        <v>0</v>
      </c>
      <c r="J74" s="262"/>
    </row>
    <row r="75" spans="1:10" x14ac:dyDescent="0.25">
      <c r="C75" s="165"/>
      <c r="D75" s="280"/>
      <c r="E75" s="167"/>
      <c r="F75" s="175"/>
      <c r="G75" s="167"/>
      <c r="H75" s="176"/>
      <c r="I75" s="2">
        <f>SUM(H54:H74)</f>
        <v>0</v>
      </c>
      <c r="J75" s="262"/>
    </row>
    <row r="76" spans="1:10" x14ac:dyDescent="0.25">
      <c r="C76" s="165"/>
      <c r="D76" s="166"/>
      <c r="E76" s="167"/>
      <c r="F76" s="167"/>
      <c r="G76" s="167"/>
      <c r="H76" s="168"/>
      <c r="J76" s="262"/>
    </row>
    <row r="77" spans="1:10" x14ac:dyDescent="0.25">
      <c r="C77" s="165"/>
      <c r="D77" s="166"/>
      <c r="E77" s="167"/>
      <c r="F77" s="167"/>
      <c r="G77" s="167"/>
      <c r="H77" s="168"/>
      <c r="J77" s="262"/>
    </row>
    <row r="78" spans="1:10" x14ac:dyDescent="0.25">
      <c r="C78" s="165"/>
      <c r="D78" s="166"/>
      <c r="E78" s="167"/>
      <c r="F78" s="167"/>
      <c r="G78" s="167"/>
      <c r="H78" s="168"/>
      <c r="J78" s="262"/>
    </row>
    <row r="79" spans="1:10" s="506" customFormat="1" ht="26.25" x14ac:dyDescent="0.4">
      <c r="A79" s="507"/>
      <c r="B79" s="507"/>
      <c r="C79" s="745" t="s">
        <v>1149</v>
      </c>
      <c r="D79" s="745"/>
      <c r="E79" s="503"/>
      <c r="F79" s="503"/>
      <c r="G79" s="503"/>
      <c r="H79" s="511"/>
    </row>
    <row r="80" spans="1:10" x14ac:dyDescent="0.25">
      <c r="C80" s="165"/>
      <c r="D80" s="166"/>
      <c r="E80" s="167"/>
      <c r="F80" s="167"/>
      <c r="G80" s="167"/>
      <c r="H80" s="168"/>
      <c r="J80" s="262"/>
    </row>
    <row r="81" spans="1:10" s="506" customFormat="1" ht="26.25" x14ac:dyDescent="0.4">
      <c r="A81" s="507"/>
      <c r="B81" s="507"/>
      <c r="C81" s="508" t="s">
        <v>1150</v>
      </c>
      <c r="D81" s="509" t="s">
        <v>1143</v>
      </c>
      <c r="E81" s="510" t="s">
        <v>476</v>
      </c>
      <c r="F81" s="510" t="s">
        <v>6</v>
      </c>
      <c r="G81" s="510" t="s">
        <v>7</v>
      </c>
      <c r="H81" s="509" t="s">
        <v>1144</v>
      </c>
      <c r="I81" s="510" t="s">
        <v>1145</v>
      </c>
      <c r="J81" s="510" t="s">
        <v>1146</v>
      </c>
    </row>
    <row r="82" spans="1:10" x14ac:dyDescent="0.25">
      <c r="C82" s="282" t="s">
        <v>1151</v>
      </c>
      <c r="D82" s="280" t="s">
        <v>329</v>
      </c>
      <c r="E82" s="167" t="s">
        <v>147</v>
      </c>
      <c r="F82" s="300">
        <v>0</v>
      </c>
      <c r="G82" s="503">
        <f>(VLOOKUP(D82,$D$522:$F$626,3,FALSE))</f>
        <v>50</v>
      </c>
      <c r="H82" s="504">
        <f>F82*G82</f>
        <v>0</v>
      </c>
      <c r="I82" s="506"/>
      <c r="J82" s="262"/>
    </row>
    <row r="83" spans="1:10" x14ac:dyDescent="0.25">
      <c r="C83" s="282"/>
      <c r="D83" s="280" t="s">
        <v>330</v>
      </c>
      <c r="E83" s="167" t="s">
        <v>147</v>
      </c>
      <c r="F83" s="300">
        <v>0</v>
      </c>
      <c r="G83" s="503">
        <f t="shared" ref="G83:G102" si="2">(VLOOKUP(D83,$D$522:$F$626,3,FALSE))</f>
        <v>50</v>
      </c>
      <c r="H83" s="504">
        <f t="shared" ref="H83:H102" si="3">F83*G83</f>
        <v>0</v>
      </c>
      <c r="I83" s="506"/>
      <c r="J83" s="262"/>
    </row>
    <row r="84" spans="1:10" x14ac:dyDescent="0.25">
      <c r="C84" s="282"/>
      <c r="D84" s="280" t="s">
        <v>284</v>
      </c>
      <c r="E84" s="167" t="s">
        <v>147</v>
      </c>
      <c r="F84" s="300">
        <v>0</v>
      </c>
      <c r="G84" s="503">
        <f t="shared" si="2"/>
        <v>65</v>
      </c>
      <c r="H84" s="504">
        <f t="shared" si="3"/>
        <v>0</v>
      </c>
      <c r="I84" s="506"/>
      <c r="J84" s="262"/>
    </row>
    <row r="85" spans="1:10" x14ac:dyDescent="0.25">
      <c r="C85" s="282"/>
      <c r="D85" s="280" t="s">
        <v>263</v>
      </c>
      <c r="E85" s="167" t="s">
        <v>147</v>
      </c>
      <c r="F85" s="300">
        <v>0</v>
      </c>
      <c r="G85" s="503">
        <f t="shared" si="2"/>
        <v>50</v>
      </c>
      <c r="H85" s="504">
        <f t="shared" si="3"/>
        <v>0</v>
      </c>
      <c r="I85" s="506"/>
      <c r="J85" s="262"/>
    </row>
    <row r="86" spans="1:10" x14ac:dyDescent="0.25">
      <c r="C86" s="282"/>
      <c r="D86" s="280" t="s">
        <v>333</v>
      </c>
      <c r="E86" s="167" t="s">
        <v>147</v>
      </c>
      <c r="F86" s="300">
        <v>0</v>
      </c>
      <c r="G86" s="503">
        <f t="shared" si="2"/>
        <v>25</v>
      </c>
      <c r="H86" s="504">
        <f t="shared" si="3"/>
        <v>0</v>
      </c>
      <c r="I86" s="506"/>
      <c r="J86" s="262"/>
    </row>
    <row r="87" spans="1:10" hidden="1" x14ac:dyDescent="0.25">
      <c r="C87" s="282"/>
      <c r="D87" s="280" t="s">
        <v>33</v>
      </c>
      <c r="E87" s="167" t="s">
        <v>147</v>
      </c>
      <c r="F87" s="300">
        <v>0</v>
      </c>
      <c r="G87" s="503">
        <f t="shared" si="2"/>
        <v>0</v>
      </c>
      <c r="H87" s="504">
        <f t="shared" si="3"/>
        <v>0</v>
      </c>
      <c r="I87" s="506"/>
      <c r="J87" s="262"/>
    </row>
    <row r="88" spans="1:10" hidden="1" x14ac:dyDescent="0.25">
      <c r="C88" s="282"/>
      <c r="D88" s="280" t="s">
        <v>33</v>
      </c>
      <c r="E88" s="167" t="s">
        <v>147</v>
      </c>
      <c r="F88" s="300">
        <v>0</v>
      </c>
      <c r="G88" s="503">
        <f t="shared" si="2"/>
        <v>0</v>
      </c>
      <c r="H88" s="504">
        <f t="shared" si="3"/>
        <v>0</v>
      </c>
      <c r="I88" s="506"/>
      <c r="J88" s="262"/>
    </row>
    <row r="89" spans="1:10" hidden="1" x14ac:dyDescent="0.25">
      <c r="C89" s="282"/>
      <c r="D89" s="280" t="s">
        <v>33</v>
      </c>
      <c r="E89" s="167" t="s">
        <v>147</v>
      </c>
      <c r="F89" s="300">
        <v>0</v>
      </c>
      <c r="G89" s="503">
        <f t="shared" si="2"/>
        <v>0</v>
      </c>
      <c r="H89" s="504">
        <f t="shared" si="3"/>
        <v>0</v>
      </c>
      <c r="I89" s="506"/>
      <c r="J89" s="262"/>
    </row>
    <row r="90" spans="1:10" hidden="1" x14ac:dyDescent="0.25">
      <c r="C90" s="282"/>
      <c r="D90" s="280" t="s">
        <v>33</v>
      </c>
      <c r="E90" s="167" t="s">
        <v>147</v>
      </c>
      <c r="F90" s="300">
        <v>0</v>
      </c>
      <c r="G90" s="503">
        <f t="shared" si="2"/>
        <v>0</v>
      </c>
      <c r="H90" s="504">
        <f t="shared" si="3"/>
        <v>0</v>
      </c>
      <c r="I90" s="506"/>
      <c r="J90" s="262"/>
    </row>
    <row r="91" spans="1:10" hidden="1" x14ac:dyDescent="0.25">
      <c r="C91" s="282"/>
      <c r="D91" s="280" t="s">
        <v>33</v>
      </c>
      <c r="E91" s="167" t="s">
        <v>147</v>
      </c>
      <c r="F91" s="300">
        <v>0</v>
      </c>
      <c r="G91" s="503">
        <f t="shared" si="2"/>
        <v>0</v>
      </c>
      <c r="H91" s="504">
        <f t="shared" si="3"/>
        <v>0</v>
      </c>
      <c r="I91" s="506"/>
      <c r="J91" s="262"/>
    </row>
    <row r="92" spans="1:10" hidden="1" x14ac:dyDescent="0.25">
      <c r="C92" s="282"/>
      <c r="D92" s="280" t="s">
        <v>33</v>
      </c>
      <c r="E92" s="167" t="s">
        <v>147</v>
      </c>
      <c r="F92" s="300">
        <v>0</v>
      </c>
      <c r="G92" s="503">
        <f t="shared" si="2"/>
        <v>0</v>
      </c>
      <c r="H92" s="504">
        <f t="shared" si="3"/>
        <v>0</v>
      </c>
      <c r="I92" s="506"/>
      <c r="J92" s="262"/>
    </row>
    <row r="93" spans="1:10" hidden="1" x14ac:dyDescent="0.25">
      <c r="C93" s="282"/>
      <c r="D93" s="280" t="s">
        <v>33</v>
      </c>
      <c r="E93" s="167" t="s">
        <v>147</v>
      </c>
      <c r="F93" s="300">
        <v>0</v>
      </c>
      <c r="G93" s="503">
        <f t="shared" si="2"/>
        <v>0</v>
      </c>
      <c r="H93" s="504">
        <f t="shared" si="3"/>
        <v>0</v>
      </c>
      <c r="I93" s="506"/>
      <c r="J93" s="262"/>
    </row>
    <row r="94" spans="1:10" hidden="1" x14ac:dyDescent="0.25">
      <c r="C94" s="282"/>
      <c r="D94" s="280" t="s">
        <v>33</v>
      </c>
      <c r="E94" s="167" t="s">
        <v>147</v>
      </c>
      <c r="F94" s="300">
        <v>0</v>
      </c>
      <c r="G94" s="503">
        <f t="shared" si="2"/>
        <v>0</v>
      </c>
      <c r="H94" s="504">
        <f t="shared" si="3"/>
        <v>0</v>
      </c>
      <c r="I94" s="506"/>
      <c r="J94" s="262"/>
    </row>
    <row r="95" spans="1:10" hidden="1" x14ac:dyDescent="0.25">
      <c r="C95" s="282"/>
      <c r="D95" s="280" t="s">
        <v>33</v>
      </c>
      <c r="E95" s="167" t="s">
        <v>147</v>
      </c>
      <c r="F95" s="300">
        <v>0</v>
      </c>
      <c r="G95" s="503">
        <f t="shared" si="2"/>
        <v>0</v>
      </c>
      <c r="H95" s="504">
        <f t="shared" si="3"/>
        <v>0</v>
      </c>
      <c r="I95" s="506"/>
      <c r="J95" s="262"/>
    </row>
    <row r="96" spans="1:10" hidden="1" x14ac:dyDescent="0.25">
      <c r="C96" s="282"/>
      <c r="D96" s="280" t="s">
        <v>33</v>
      </c>
      <c r="E96" s="167" t="s">
        <v>147</v>
      </c>
      <c r="F96" s="300">
        <v>0</v>
      </c>
      <c r="G96" s="503">
        <f t="shared" si="2"/>
        <v>0</v>
      </c>
      <c r="H96" s="504">
        <f t="shared" si="3"/>
        <v>0</v>
      </c>
      <c r="I96" s="506"/>
      <c r="J96" s="262"/>
    </row>
    <row r="97" spans="1:10" hidden="1" x14ac:dyDescent="0.25">
      <c r="C97" s="282"/>
      <c r="D97" s="280" t="s">
        <v>33</v>
      </c>
      <c r="E97" s="167" t="s">
        <v>147</v>
      </c>
      <c r="F97" s="300">
        <v>0</v>
      </c>
      <c r="G97" s="503">
        <f t="shared" si="2"/>
        <v>0</v>
      </c>
      <c r="H97" s="504">
        <f t="shared" si="3"/>
        <v>0</v>
      </c>
      <c r="I97" s="506"/>
      <c r="J97" s="262"/>
    </row>
    <row r="98" spans="1:10" hidden="1" x14ac:dyDescent="0.25">
      <c r="C98" s="282"/>
      <c r="D98" s="280" t="s">
        <v>33</v>
      </c>
      <c r="E98" s="167" t="s">
        <v>147</v>
      </c>
      <c r="F98" s="300">
        <v>0</v>
      </c>
      <c r="G98" s="503">
        <f t="shared" si="2"/>
        <v>0</v>
      </c>
      <c r="H98" s="504">
        <f t="shared" si="3"/>
        <v>0</v>
      </c>
      <c r="I98" s="506"/>
      <c r="J98" s="262"/>
    </row>
    <row r="99" spans="1:10" hidden="1" x14ac:dyDescent="0.25">
      <c r="C99" s="282"/>
      <c r="D99" s="280" t="s">
        <v>33</v>
      </c>
      <c r="E99" s="167" t="s">
        <v>147</v>
      </c>
      <c r="F99" s="300">
        <v>0</v>
      </c>
      <c r="G99" s="503">
        <f t="shared" si="2"/>
        <v>0</v>
      </c>
      <c r="H99" s="504">
        <f t="shared" si="3"/>
        <v>0</v>
      </c>
      <c r="I99" s="506"/>
      <c r="J99" s="262"/>
    </row>
    <row r="100" spans="1:10" hidden="1" x14ac:dyDescent="0.25">
      <c r="C100" s="282"/>
      <c r="D100" s="280" t="s">
        <v>33</v>
      </c>
      <c r="E100" s="167" t="s">
        <v>147</v>
      </c>
      <c r="F100" s="300">
        <v>0</v>
      </c>
      <c r="G100" s="503">
        <f t="shared" si="2"/>
        <v>0</v>
      </c>
      <c r="H100" s="504">
        <f t="shared" si="3"/>
        <v>0</v>
      </c>
      <c r="I100" s="506"/>
      <c r="J100" s="262"/>
    </row>
    <row r="101" spans="1:10" hidden="1" x14ac:dyDescent="0.25">
      <c r="C101" s="282"/>
      <c r="D101" s="280" t="s">
        <v>33</v>
      </c>
      <c r="E101" s="167" t="s">
        <v>147</v>
      </c>
      <c r="F101" s="300">
        <v>0</v>
      </c>
      <c r="G101" s="503">
        <f t="shared" si="2"/>
        <v>0</v>
      </c>
      <c r="H101" s="504">
        <f t="shared" si="3"/>
        <v>0</v>
      </c>
      <c r="I101" s="506"/>
      <c r="J101" s="262"/>
    </row>
    <row r="102" spans="1:10" x14ac:dyDescent="0.25">
      <c r="C102" s="282"/>
      <c r="D102" s="280" t="s">
        <v>33</v>
      </c>
      <c r="E102" s="167" t="s">
        <v>147</v>
      </c>
      <c r="F102" s="300">
        <v>0</v>
      </c>
      <c r="G102" s="503">
        <f t="shared" si="2"/>
        <v>0</v>
      </c>
      <c r="H102" s="504">
        <f t="shared" si="3"/>
        <v>0</v>
      </c>
      <c r="I102" s="375">
        <f>SUM(H82:H102)</f>
        <v>0</v>
      </c>
      <c r="J102" s="262"/>
    </row>
    <row r="103" spans="1:10" x14ac:dyDescent="0.25">
      <c r="C103" s="165"/>
      <c r="D103" s="166"/>
      <c r="E103" s="167"/>
      <c r="F103" s="167"/>
      <c r="G103" s="167"/>
      <c r="H103" s="168"/>
      <c r="J103" s="262"/>
    </row>
    <row r="104" spans="1:10" s="506" customFormat="1" ht="26.25" x14ac:dyDescent="0.4">
      <c r="A104" s="507"/>
      <c r="B104" s="507"/>
      <c r="C104" s="508" t="s">
        <v>1150</v>
      </c>
      <c r="D104" s="509" t="s">
        <v>1143</v>
      </c>
      <c r="E104" s="510" t="s">
        <v>476</v>
      </c>
      <c r="F104" s="510" t="s">
        <v>6</v>
      </c>
      <c r="G104" s="510" t="s">
        <v>7</v>
      </c>
      <c r="H104" s="509" t="s">
        <v>1144</v>
      </c>
      <c r="I104" s="510" t="s">
        <v>1145</v>
      </c>
      <c r="J104" s="510" t="s">
        <v>1146</v>
      </c>
    </row>
    <row r="105" spans="1:10" x14ac:dyDescent="0.25">
      <c r="C105" s="282" t="s">
        <v>1152</v>
      </c>
      <c r="D105" s="280" t="s">
        <v>33</v>
      </c>
      <c r="E105" s="167" t="s">
        <v>147</v>
      </c>
      <c r="F105" s="300">
        <v>0</v>
      </c>
      <c r="G105" s="503">
        <f>(VLOOKUP(D105,$D$522:$F$626,3,FALSE))</f>
        <v>0</v>
      </c>
      <c r="H105" s="504">
        <f>F105*G105</f>
        <v>0</v>
      </c>
      <c r="I105" s="506"/>
      <c r="J105" s="262"/>
    </row>
    <row r="106" spans="1:10" x14ac:dyDescent="0.25">
      <c r="C106" s="282" t="s">
        <v>33</v>
      </c>
      <c r="D106" s="280" t="s">
        <v>33</v>
      </c>
      <c r="E106" s="167" t="s">
        <v>147</v>
      </c>
      <c r="F106" s="300">
        <v>0</v>
      </c>
      <c r="G106" s="503">
        <f t="shared" ref="G106:G125" si="4">(VLOOKUP(D106,$D$522:$F$626,3,FALSE))</f>
        <v>0</v>
      </c>
      <c r="H106" s="504">
        <f t="shared" ref="H106:H125" si="5">F106*G106</f>
        <v>0</v>
      </c>
      <c r="I106" s="506"/>
      <c r="J106" s="262"/>
    </row>
    <row r="107" spans="1:10" x14ac:dyDescent="0.25">
      <c r="C107" s="282" t="s">
        <v>33</v>
      </c>
      <c r="D107" s="280" t="s">
        <v>33</v>
      </c>
      <c r="E107" s="167" t="s">
        <v>147</v>
      </c>
      <c r="F107" s="300">
        <v>0</v>
      </c>
      <c r="G107" s="503">
        <f t="shared" si="4"/>
        <v>0</v>
      </c>
      <c r="H107" s="504">
        <f t="shared" si="5"/>
        <v>0</v>
      </c>
      <c r="I107" s="506"/>
      <c r="J107" s="262"/>
    </row>
    <row r="108" spans="1:10" x14ac:dyDescent="0.25">
      <c r="C108" s="282" t="s">
        <v>33</v>
      </c>
      <c r="D108" s="280" t="s">
        <v>33</v>
      </c>
      <c r="E108" s="167" t="s">
        <v>147</v>
      </c>
      <c r="F108" s="300">
        <v>0</v>
      </c>
      <c r="G108" s="503">
        <f t="shared" si="4"/>
        <v>0</v>
      </c>
      <c r="H108" s="504">
        <f t="shared" si="5"/>
        <v>0</v>
      </c>
      <c r="I108" s="506"/>
      <c r="J108" s="262"/>
    </row>
    <row r="109" spans="1:10" hidden="1" x14ac:dyDescent="0.25">
      <c r="C109" s="282" t="s">
        <v>33</v>
      </c>
      <c r="D109" s="280" t="s">
        <v>33</v>
      </c>
      <c r="E109" s="167" t="s">
        <v>147</v>
      </c>
      <c r="F109" s="300">
        <v>0</v>
      </c>
      <c r="G109" s="503">
        <f t="shared" si="4"/>
        <v>0</v>
      </c>
      <c r="H109" s="504">
        <f t="shared" si="5"/>
        <v>0</v>
      </c>
      <c r="I109" s="506"/>
      <c r="J109" s="262"/>
    </row>
    <row r="110" spans="1:10" hidden="1" x14ac:dyDescent="0.25">
      <c r="C110" s="282" t="s">
        <v>33</v>
      </c>
      <c r="D110" s="280" t="s">
        <v>33</v>
      </c>
      <c r="E110" s="167" t="s">
        <v>147</v>
      </c>
      <c r="F110" s="300">
        <v>0</v>
      </c>
      <c r="G110" s="503">
        <f t="shared" si="4"/>
        <v>0</v>
      </c>
      <c r="H110" s="504">
        <f t="shared" si="5"/>
        <v>0</v>
      </c>
      <c r="I110" s="506"/>
      <c r="J110" s="262"/>
    </row>
    <row r="111" spans="1:10" hidden="1" x14ac:dyDescent="0.25">
      <c r="C111" s="282" t="s">
        <v>33</v>
      </c>
      <c r="D111" s="280" t="s">
        <v>33</v>
      </c>
      <c r="E111" s="167" t="s">
        <v>147</v>
      </c>
      <c r="F111" s="300">
        <v>0</v>
      </c>
      <c r="G111" s="503">
        <f t="shared" si="4"/>
        <v>0</v>
      </c>
      <c r="H111" s="504">
        <f t="shared" si="5"/>
        <v>0</v>
      </c>
      <c r="I111" s="506"/>
      <c r="J111" s="262"/>
    </row>
    <row r="112" spans="1:10" hidden="1" x14ac:dyDescent="0.25">
      <c r="C112" s="282" t="s">
        <v>33</v>
      </c>
      <c r="D112" s="280" t="s">
        <v>33</v>
      </c>
      <c r="E112" s="167" t="s">
        <v>147</v>
      </c>
      <c r="F112" s="300">
        <v>0</v>
      </c>
      <c r="G112" s="503">
        <f t="shared" si="4"/>
        <v>0</v>
      </c>
      <c r="H112" s="504">
        <f t="shared" si="5"/>
        <v>0</v>
      </c>
      <c r="I112" s="506"/>
      <c r="J112" s="262"/>
    </row>
    <row r="113" spans="1:10" hidden="1" x14ac:dyDescent="0.25">
      <c r="C113" s="282" t="s">
        <v>33</v>
      </c>
      <c r="D113" s="280" t="s">
        <v>33</v>
      </c>
      <c r="E113" s="167" t="s">
        <v>147</v>
      </c>
      <c r="F113" s="300">
        <v>0</v>
      </c>
      <c r="G113" s="503">
        <f t="shared" si="4"/>
        <v>0</v>
      </c>
      <c r="H113" s="504">
        <f t="shared" si="5"/>
        <v>0</v>
      </c>
      <c r="I113" s="506"/>
      <c r="J113" s="262"/>
    </row>
    <row r="114" spans="1:10" hidden="1" x14ac:dyDescent="0.25">
      <c r="C114" s="282" t="s">
        <v>33</v>
      </c>
      <c r="D114" s="280" t="s">
        <v>33</v>
      </c>
      <c r="E114" s="167" t="s">
        <v>147</v>
      </c>
      <c r="F114" s="300">
        <v>0</v>
      </c>
      <c r="G114" s="503">
        <f t="shared" si="4"/>
        <v>0</v>
      </c>
      <c r="H114" s="504">
        <f t="shared" si="5"/>
        <v>0</v>
      </c>
      <c r="I114" s="506"/>
      <c r="J114" s="262"/>
    </row>
    <row r="115" spans="1:10" hidden="1" x14ac:dyDescent="0.25">
      <c r="C115" s="282" t="s">
        <v>33</v>
      </c>
      <c r="D115" s="280" t="s">
        <v>33</v>
      </c>
      <c r="E115" s="167" t="s">
        <v>147</v>
      </c>
      <c r="F115" s="300">
        <v>0</v>
      </c>
      <c r="G115" s="503">
        <f t="shared" si="4"/>
        <v>0</v>
      </c>
      <c r="H115" s="504">
        <f t="shared" si="5"/>
        <v>0</v>
      </c>
      <c r="I115" s="506"/>
      <c r="J115" s="262"/>
    </row>
    <row r="116" spans="1:10" hidden="1" x14ac:dyDescent="0.25">
      <c r="C116" s="282" t="s">
        <v>33</v>
      </c>
      <c r="D116" s="280" t="s">
        <v>33</v>
      </c>
      <c r="E116" s="167" t="s">
        <v>147</v>
      </c>
      <c r="F116" s="300">
        <v>0</v>
      </c>
      <c r="G116" s="503">
        <f t="shared" si="4"/>
        <v>0</v>
      </c>
      <c r="H116" s="504">
        <f t="shared" si="5"/>
        <v>0</v>
      </c>
      <c r="I116" s="506"/>
      <c r="J116" s="262"/>
    </row>
    <row r="117" spans="1:10" hidden="1" x14ac:dyDescent="0.25">
      <c r="C117" s="282" t="s">
        <v>33</v>
      </c>
      <c r="D117" s="280" t="s">
        <v>33</v>
      </c>
      <c r="E117" s="167" t="s">
        <v>147</v>
      </c>
      <c r="F117" s="300">
        <v>0</v>
      </c>
      <c r="G117" s="503">
        <f t="shared" si="4"/>
        <v>0</v>
      </c>
      <c r="H117" s="504">
        <f t="shared" si="5"/>
        <v>0</v>
      </c>
      <c r="I117" s="506"/>
      <c r="J117" s="262"/>
    </row>
    <row r="118" spans="1:10" hidden="1" x14ac:dyDescent="0.25">
      <c r="C118" s="282" t="s">
        <v>33</v>
      </c>
      <c r="D118" s="280" t="s">
        <v>33</v>
      </c>
      <c r="E118" s="167" t="s">
        <v>147</v>
      </c>
      <c r="F118" s="300">
        <v>0</v>
      </c>
      <c r="G118" s="503">
        <f t="shared" si="4"/>
        <v>0</v>
      </c>
      <c r="H118" s="504">
        <f t="shared" si="5"/>
        <v>0</v>
      </c>
      <c r="I118" s="506"/>
      <c r="J118" s="262"/>
    </row>
    <row r="119" spans="1:10" hidden="1" x14ac:dyDescent="0.25">
      <c r="C119" s="282" t="s">
        <v>33</v>
      </c>
      <c r="D119" s="280" t="s">
        <v>33</v>
      </c>
      <c r="E119" s="167" t="s">
        <v>147</v>
      </c>
      <c r="F119" s="300">
        <v>0</v>
      </c>
      <c r="G119" s="503">
        <f t="shared" si="4"/>
        <v>0</v>
      </c>
      <c r="H119" s="504">
        <f t="shared" si="5"/>
        <v>0</v>
      </c>
      <c r="I119" s="506"/>
      <c r="J119" s="262"/>
    </row>
    <row r="120" spans="1:10" hidden="1" x14ac:dyDescent="0.25">
      <c r="C120" s="282" t="s">
        <v>33</v>
      </c>
      <c r="D120" s="280" t="s">
        <v>33</v>
      </c>
      <c r="E120" s="167" t="s">
        <v>147</v>
      </c>
      <c r="F120" s="300">
        <v>0</v>
      </c>
      <c r="G120" s="503">
        <f t="shared" si="4"/>
        <v>0</v>
      </c>
      <c r="H120" s="504">
        <f t="shared" si="5"/>
        <v>0</v>
      </c>
      <c r="I120" s="506"/>
      <c r="J120" s="262"/>
    </row>
    <row r="121" spans="1:10" hidden="1" x14ac:dyDescent="0.25">
      <c r="C121" s="282" t="s">
        <v>33</v>
      </c>
      <c r="D121" s="280" t="s">
        <v>33</v>
      </c>
      <c r="E121" s="167" t="s">
        <v>147</v>
      </c>
      <c r="F121" s="300">
        <v>0</v>
      </c>
      <c r="G121" s="503">
        <f t="shared" si="4"/>
        <v>0</v>
      </c>
      <c r="H121" s="504">
        <f t="shared" si="5"/>
        <v>0</v>
      </c>
      <c r="I121" s="506"/>
      <c r="J121" s="262"/>
    </row>
    <row r="122" spans="1:10" hidden="1" x14ac:dyDescent="0.25">
      <c r="C122" s="282" t="s">
        <v>33</v>
      </c>
      <c r="D122" s="280" t="s">
        <v>33</v>
      </c>
      <c r="E122" s="167" t="s">
        <v>147</v>
      </c>
      <c r="F122" s="300">
        <v>0</v>
      </c>
      <c r="G122" s="503">
        <f t="shared" si="4"/>
        <v>0</v>
      </c>
      <c r="H122" s="504">
        <f t="shared" si="5"/>
        <v>0</v>
      </c>
      <c r="I122" s="506"/>
      <c r="J122" s="262"/>
    </row>
    <row r="123" spans="1:10" hidden="1" x14ac:dyDescent="0.25">
      <c r="C123" s="282" t="s">
        <v>33</v>
      </c>
      <c r="D123" s="280" t="s">
        <v>33</v>
      </c>
      <c r="E123" s="167" t="s">
        <v>147</v>
      </c>
      <c r="F123" s="300">
        <v>0</v>
      </c>
      <c r="G123" s="503">
        <f t="shared" si="4"/>
        <v>0</v>
      </c>
      <c r="H123" s="504">
        <f t="shared" si="5"/>
        <v>0</v>
      </c>
      <c r="I123" s="506"/>
      <c r="J123" s="262"/>
    </row>
    <row r="124" spans="1:10" hidden="1" x14ac:dyDescent="0.25">
      <c r="C124" s="282" t="s">
        <v>33</v>
      </c>
      <c r="D124" s="280" t="s">
        <v>33</v>
      </c>
      <c r="E124" s="167" t="s">
        <v>147</v>
      </c>
      <c r="F124" s="300">
        <v>0</v>
      </c>
      <c r="G124" s="503">
        <f t="shared" si="4"/>
        <v>0</v>
      </c>
      <c r="H124" s="504">
        <f t="shared" si="5"/>
        <v>0</v>
      </c>
      <c r="I124" s="506"/>
      <c r="J124" s="262"/>
    </row>
    <row r="125" spans="1:10" x14ac:dyDescent="0.25">
      <c r="C125" s="282" t="s">
        <v>33</v>
      </c>
      <c r="D125" s="280" t="s">
        <v>33</v>
      </c>
      <c r="E125" s="167" t="s">
        <v>147</v>
      </c>
      <c r="F125" s="300">
        <v>0</v>
      </c>
      <c r="G125" s="503">
        <f t="shared" si="4"/>
        <v>0</v>
      </c>
      <c r="H125" s="504">
        <f t="shared" si="5"/>
        <v>0</v>
      </c>
      <c r="I125" s="375">
        <f>SUM(H105:H125)</f>
        <v>0</v>
      </c>
      <c r="J125" s="262"/>
    </row>
    <row r="126" spans="1:10" x14ac:dyDescent="0.25">
      <c r="C126" s="165"/>
      <c r="D126" s="166"/>
      <c r="E126" s="167"/>
      <c r="F126" s="167"/>
      <c r="G126" s="167"/>
      <c r="H126" s="168"/>
      <c r="J126" s="262"/>
    </row>
    <row r="127" spans="1:10" s="506" customFormat="1" ht="26.25" x14ac:dyDescent="0.4">
      <c r="A127" s="507"/>
      <c r="B127" s="507"/>
      <c r="C127" s="508" t="s">
        <v>1150</v>
      </c>
      <c r="D127" s="509" t="s">
        <v>1143</v>
      </c>
      <c r="E127" s="510" t="s">
        <v>476</v>
      </c>
      <c r="F127" s="510" t="s">
        <v>6</v>
      </c>
      <c r="G127" s="510" t="s">
        <v>7</v>
      </c>
      <c r="H127" s="509" t="s">
        <v>1144</v>
      </c>
      <c r="I127" s="510" t="s">
        <v>1145</v>
      </c>
      <c r="J127" s="510" t="s">
        <v>1146</v>
      </c>
    </row>
    <row r="128" spans="1:10" x14ac:dyDescent="0.25">
      <c r="C128" s="282" t="s">
        <v>1153</v>
      </c>
      <c r="D128" s="280" t="s">
        <v>33</v>
      </c>
      <c r="E128" s="167" t="s">
        <v>147</v>
      </c>
      <c r="F128" s="300">
        <v>0</v>
      </c>
      <c r="G128" s="503">
        <f>(VLOOKUP(D128,$D$522:$F$626,3,FALSE))</f>
        <v>0</v>
      </c>
      <c r="H128" s="504">
        <f>F128*G128</f>
        <v>0</v>
      </c>
      <c r="I128" s="506"/>
      <c r="J128" s="262"/>
    </row>
    <row r="129" spans="3:10" x14ac:dyDescent="0.25">
      <c r="C129" s="282" t="s">
        <v>33</v>
      </c>
      <c r="D129" s="280" t="s">
        <v>33</v>
      </c>
      <c r="E129" s="167" t="s">
        <v>147</v>
      </c>
      <c r="F129" s="300">
        <v>0</v>
      </c>
      <c r="G129" s="503">
        <f t="shared" ref="G129:G148" si="6">(VLOOKUP(D129,$D$522:$F$626,3,FALSE))</f>
        <v>0</v>
      </c>
      <c r="H129" s="504">
        <f t="shared" ref="H129:H148" si="7">F129*G129</f>
        <v>0</v>
      </c>
      <c r="I129" s="506"/>
      <c r="J129" s="262"/>
    </row>
    <row r="130" spans="3:10" x14ac:dyDescent="0.25">
      <c r="C130" s="282" t="s">
        <v>33</v>
      </c>
      <c r="D130" s="280" t="s">
        <v>33</v>
      </c>
      <c r="E130" s="167" t="s">
        <v>147</v>
      </c>
      <c r="F130" s="300">
        <v>0</v>
      </c>
      <c r="G130" s="503">
        <f t="shared" si="6"/>
        <v>0</v>
      </c>
      <c r="H130" s="504">
        <f t="shared" si="7"/>
        <v>0</v>
      </c>
      <c r="I130" s="506"/>
      <c r="J130" s="262"/>
    </row>
    <row r="131" spans="3:10" x14ac:dyDescent="0.25">
      <c r="C131" s="282" t="s">
        <v>33</v>
      </c>
      <c r="D131" s="280" t="s">
        <v>33</v>
      </c>
      <c r="E131" s="167" t="s">
        <v>147</v>
      </c>
      <c r="F131" s="300">
        <v>0</v>
      </c>
      <c r="G131" s="503">
        <f t="shared" si="6"/>
        <v>0</v>
      </c>
      <c r="H131" s="504">
        <f t="shared" si="7"/>
        <v>0</v>
      </c>
      <c r="I131" s="506"/>
      <c r="J131" s="262"/>
    </row>
    <row r="132" spans="3:10" hidden="1" x14ac:dyDescent="0.25">
      <c r="C132" s="282" t="s">
        <v>33</v>
      </c>
      <c r="D132" s="280" t="s">
        <v>33</v>
      </c>
      <c r="E132" s="167" t="s">
        <v>147</v>
      </c>
      <c r="F132" s="300">
        <v>0</v>
      </c>
      <c r="G132" s="503">
        <f t="shared" si="6"/>
        <v>0</v>
      </c>
      <c r="H132" s="504">
        <f t="shared" si="7"/>
        <v>0</v>
      </c>
      <c r="I132" s="506"/>
      <c r="J132" s="262"/>
    </row>
    <row r="133" spans="3:10" hidden="1" x14ac:dyDescent="0.25">
      <c r="C133" s="282" t="s">
        <v>33</v>
      </c>
      <c r="D133" s="280" t="s">
        <v>33</v>
      </c>
      <c r="E133" s="167" t="s">
        <v>147</v>
      </c>
      <c r="F133" s="300">
        <v>0</v>
      </c>
      <c r="G133" s="503">
        <f t="shared" si="6"/>
        <v>0</v>
      </c>
      <c r="H133" s="504">
        <f t="shared" si="7"/>
        <v>0</v>
      </c>
      <c r="I133" s="506"/>
      <c r="J133" s="262"/>
    </row>
    <row r="134" spans="3:10" hidden="1" x14ac:dyDescent="0.25">
      <c r="C134" s="282" t="s">
        <v>33</v>
      </c>
      <c r="D134" s="280" t="s">
        <v>33</v>
      </c>
      <c r="E134" s="167" t="s">
        <v>147</v>
      </c>
      <c r="F134" s="300">
        <v>0</v>
      </c>
      <c r="G134" s="503">
        <f t="shared" si="6"/>
        <v>0</v>
      </c>
      <c r="H134" s="504">
        <f t="shared" si="7"/>
        <v>0</v>
      </c>
      <c r="I134" s="506"/>
      <c r="J134" s="262"/>
    </row>
    <row r="135" spans="3:10" hidden="1" x14ac:dyDescent="0.25">
      <c r="C135" s="282" t="s">
        <v>33</v>
      </c>
      <c r="D135" s="280" t="s">
        <v>33</v>
      </c>
      <c r="E135" s="167" t="s">
        <v>147</v>
      </c>
      <c r="F135" s="300">
        <v>0</v>
      </c>
      <c r="G135" s="503">
        <f t="shared" si="6"/>
        <v>0</v>
      </c>
      <c r="H135" s="504">
        <f t="shared" si="7"/>
        <v>0</v>
      </c>
      <c r="I135" s="506"/>
      <c r="J135" s="262"/>
    </row>
    <row r="136" spans="3:10" hidden="1" x14ac:dyDescent="0.25">
      <c r="C136" s="282" t="s">
        <v>33</v>
      </c>
      <c r="D136" s="280" t="s">
        <v>33</v>
      </c>
      <c r="E136" s="167" t="s">
        <v>147</v>
      </c>
      <c r="F136" s="300">
        <v>0</v>
      </c>
      <c r="G136" s="503">
        <f t="shared" si="6"/>
        <v>0</v>
      </c>
      <c r="H136" s="504">
        <f t="shared" si="7"/>
        <v>0</v>
      </c>
      <c r="I136" s="506"/>
      <c r="J136" s="262"/>
    </row>
    <row r="137" spans="3:10" hidden="1" x14ac:dyDescent="0.25">
      <c r="C137" s="282" t="s">
        <v>33</v>
      </c>
      <c r="D137" s="280" t="s">
        <v>33</v>
      </c>
      <c r="E137" s="167" t="s">
        <v>147</v>
      </c>
      <c r="F137" s="300">
        <v>0</v>
      </c>
      <c r="G137" s="503">
        <f t="shared" si="6"/>
        <v>0</v>
      </c>
      <c r="H137" s="504">
        <f t="shared" si="7"/>
        <v>0</v>
      </c>
      <c r="I137" s="506"/>
      <c r="J137" s="262"/>
    </row>
    <row r="138" spans="3:10" hidden="1" x14ac:dyDescent="0.25">
      <c r="C138" s="282" t="s">
        <v>33</v>
      </c>
      <c r="D138" s="280" t="s">
        <v>33</v>
      </c>
      <c r="E138" s="167" t="s">
        <v>147</v>
      </c>
      <c r="F138" s="300">
        <v>0</v>
      </c>
      <c r="G138" s="503">
        <f t="shared" si="6"/>
        <v>0</v>
      </c>
      <c r="H138" s="504">
        <f t="shared" si="7"/>
        <v>0</v>
      </c>
      <c r="I138" s="506"/>
      <c r="J138" s="262"/>
    </row>
    <row r="139" spans="3:10" hidden="1" x14ac:dyDescent="0.25">
      <c r="C139" s="282" t="s">
        <v>33</v>
      </c>
      <c r="D139" s="280" t="s">
        <v>33</v>
      </c>
      <c r="E139" s="167" t="s">
        <v>147</v>
      </c>
      <c r="F139" s="300">
        <v>0</v>
      </c>
      <c r="G139" s="503">
        <f t="shared" si="6"/>
        <v>0</v>
      </c>
      <c r="H139" s="504">
        <f t="shared" si="7"/>
        <v>0</v>
      </c>
      <c r="I139" s="506"/>
      <c r="J139" s="262"/>
    </row>
    <row r="140" spans="3:10" hidden="1" x14ac:dyDescent="0.25">
      <c r="C140" s="282" t="s">
        <v>33</v>
      </c>
      <c r="D140" s="280" t="s">
        <v>33</v>
      </c>
      <c r="E140" s="167" t="s">
        <v>147</v>
      </c>
      <c r="F140" s="300">
        <v>0</v>
      </c>
      <c r="G140" s="503">
        <f t="shared" si="6"/>
        <v>0</v>
      </c>
      <c r="H140" s="504">
        <f t="shared" si="7"/>
        <v>0</v>
      </c>
      <c r="I140" s="506"/>
      <c r="J140" s="262"/>
    </row>
    <row r="141" spans="3:10" hidden="1" x14ac:dyDescent="0.25">
      <c r="C141" s="282" t="s">
        <v>33</v>
      </c>
      <c r="D141" s="280" t="s">
        <v>33</v>
      </c>
      <c r="E141" s="167" t="s">
        <v>147</v>
      </c>
      <c r="F141" s="300">
        <v>0</v>
      </c>
      <c r="G141" s="503">
        <f t="shared" si="6"/>
        <v>0</v>
      </c>
      <c r="H141" s="504">
        <f t="shared" si="7"/>
        <v>0</v>
      </c>
      <c r="I141" s="506"/>
      <c r="J141" s="262"/>
    </row>
    <row r="142" spans="3:10" hidden="1" x14ac:dyDescent="0.25">
      <c r="C142" s="282" t="s">
        <v>33</v>
      </c>
      <c r="D142" s="280" t="s">
        <v>33</v>
      </c>
      <c r="E142" s="167" t="s">
        <v>147</v>
      </c>
      <c r="F142" s="300">
        <v>0</v>
      </c>
      <c r="G142" s="503">
        <f t="shared" si="6"/>
        <v>0</v>
      </c>
      <c r="H142" s="504">
        <f t="shared" si="7"/>
        <v>0</v>
      </c>
      <c r="I142" s="506"/>
      <c r="J142" s="262"/>
    </row>
    <row r="143" spans="3:10" hidden="1" x14ac:dyDescent="0.25">
      <c r="C143" s="282" t="s">
        <v>33</v>
      </c>
      <c r="D143" s="280" t="s">
        <v>33</v>
      </c>
      <c r="E143" s="167" t="s">
        <v>147</v>
      </c>
      <c r="F143" s="300">
        <v>0</v>
      </c>
      <c r="G143" s="503">
        <f t="shared" si="6"/>
        <v>0</v>
      </c>
      <c r="H143" s="504">
        <f t="shared" si="7"/>
        <v>0</v>
      </c>
      <c r="I143" s="506"/>
      <c r="J143" s="262"/>
    </row>
    <row r="144" spans="3:10" hidden="1" x14ac:dyDescent="0.25">
      <c r="C144" s="282" t="s">
        <v>33</v>
      </c>
      <c r="D144" s="280" t="s">
        <v>33</v>
      </c>
      <c r="E144" s="167" t="s">
        <v>147</v>
      </c>
      <c r="F144" s="300">
        <v>0</v>
      </c>
      <c r="G144" s="503">
        <f t="shared" si="6"/>
        <v>0</v>
      </c>
      <c r="H144" s="504">
        <f t="shared" si="7"/>
        <v>0</v>
      </c>
      <c r="I144" s="506"/>
      <c r="J144" s="262"/>
    </row>
    <row r="145" spans="1:10" hidden="1" x14ac:dyDescent="0.25">
      <c r="C145" s="282" t="s">
        <v>33</v>
      </c>
      <c r="D145" s="280" t="s">
        <v>33</v>
      </c>
      <c r="E145" s="167" t="s">
        <v>147</v>
      </c>
      <c r="F145" s="300">
        <v>0</v>
      </c>
      <c r="G145" s="503">
        <f t="shared" si="6"/>
        <v>0</v>
      </c>
      <c r="H145" s="504">
        <f t="shared" si="7"/>
        <v>0</v>
      </c>
      <c r="I145" s="506"/>
      <c r="J145" s="262"/>
    </row>
    <row r="146" spans="1:10" hidden="1" x14ac:dyDescent="0.25">
      <c r="C146" s="282" t="s">
        <v>33</v>
      </c>
      <c r="D146" s="280" t="s">
        <v>33</v>
      </c>
      <c r="E146" s="167" t="s">
        <v>147</v>
      </c>
      <c r="F146" s="300">
        <v>0</v>
      </c>
      <c r="G146" s="503">
        <f t="shared" si="6"/>
        <v>0</v>
      </c>
      <c r="H146" s="504">
        <f t="shared" si="7"/>
        <v>0</v>
      </c>
      <c r="I146" s="506"/>
      <c r="J146" s="262"/>
    </row>
    <row r="147" spans="1:10" hidden="1" x14ac:dyDescent="0.25">
      <c r="C147" s="282" t="s">
        <v>33</v>
      </c>
      <c r="D147" s="280" t="s">
        <v>33</v>
      </c>
      <c r="E147" s="167" t="s">
        <v>147</v>
      </c>
      <c r="F147" s="300">
        <v>0</v>
      </c>
      <c r="G147" s="503">
        <f t="shared" si="6"/>
        <v>0</v>
      </c>
      <c r="H147" s="504">
        <f t="shared" si="7"/>
        <v>0</v>
      </c>
      <c r="I147" s="506"/>
      <c r="J147" s="262"/>
    </row>
    <row r="148" spans="1:10" x14ac:dyDescent="0.25">
      <c r="C148" s="282" t="s">
        <v>33</v>
      </c>
      <c r="D148" s="280" t="s">
        <v>33</v>
      </c>
      <c r="E148" s="167" t="s">
        <v>147</v>
      </c>
      <c r="F148" s="300">
        <v>0</v>
      </c>
      <c r="G148" s="503">
        <f t="shared" si="6"/>
        <v>0</v>
      </c>
      <c r="H148" s="504">
        <f t="shared" si="7"/>
        <v>0</v>
      </c>
      <c r="I148" s="375">
        <f>SUM(H128:H148)</f>
        <v>0</v>
      </c>
      <c r="J148" s="262"/>
    </row>
    <row r="149" spans="1:10" x14ac:dyDescent="0.25">
      <c r="C149" s="165"/>
      <c r="D149" s="166"/>
      <c r="E149" s="167"/>
      <c r="F149" s="167"/>
      <c r="G149" s="167"/>
      <c r="H149" s="168"/>
      <c r="J149" s="262"/>
    </row>
    <row r="150" spans="1:10" s="506" customFormat="1" ht="26.25" x14ac:dyDescent="0.4">
      <c r="A150" s="507"/>
      <c r="B150" s="507"/>
      <c r="C150" s="508" t="s">
        <v>1150</v>
      </c>
      <c r="D150" s="509" t="s">
        <v>1143</v>
      </c>
      <c r="E150" s="510" t="s">
        <v>476</v>
      </c>
      <c r="F150" s="510" t="s">
        <v>6</v>
      </c>
      <c r="G150" s="510" t="s">
        <v>7</v>
      </c>
      <c r="H150" s="509" t="s">
        <v>1144</v>
      </c>
      <c r="I150" s="510" t="s">
        <v>1145</v>
      </c>
      <c r="J150" s="510" t="s">
        <v>1146</v>
      </c>
    </row>
    <row r="151" spans="1:10" x14ac:dyDescent="0.25">
      <c r="C151" s="282" t="s">
        <v>1154</v>
      </c>
      <c r="D151" s="280" t="s">
        <v>33</v>
      </c>
      <c r="E151" s="167" t="s">
        <v>147</v>
      </c>
      <c r="F151" s="300">
        <v>0</v>
      </c>
      <c r="G151" s="503">
        <f>(VLOOKUP(D151,$D$522:$F$626,3,FALSE))</f>
        <v>0</v>
      </c>
      <c r="H151" s="504">
        <f>F151*G151</f>
        <v>0</v>
      </c>
      <c r="I151" s="506"/>
      <c r="J151" s="262"/>
    </row>
    <row r="152" spans="1:10" x14ac:dyDescent="0.25">
      <c r="C152" s="282" t="s">
        <v>33</v>
      </c>
      <c r="D152" s="280" t="s">
        <v>33</v>
      </c>
      <c r="E152" s="167" t="s">
        <v>147</v>
      </c>
      <c r="F152" s="300">
        <v>0</v>
      </c>
      <c r="G152" s="503">
        <f t="shared" ref="G152:G171" si="8">(VLOOKUP(D152,$D$522:$F$626,3,FALSE))</f>
        <v>0</v>
      </c>
      <c r="H152" s="504">
        <f t="shared" ref="H152:H171" si="9">F152*G152</f>
        <v>0</v>
      </c>
      <c r="I152" s="506"/>
      <c r="J152" s="262"/>
    </row>
    <row r="153" spans="1:10" x14ac:dyDescent="0.25">
      <c r="C153" s="282" t="s">
        <v>33</v>
      </c>
      <c r="D153" s="280" t="s">
        <v>33</v>
      </c>
      <c r="E153" s="167" t="s">
        <v>147</v>
      </c>
      <c r="F153" s="300">
        <v>0</v>
      </c>
      <c r="G153" s="503">
        <f t="shared" si="8"/>
        <v>0</v>
      </c>
      <c r="H153" s="504">
        <f t="shared" si="9"/>
        <v>0</v>
      </c>
      <c r="I153" s="506"/>
      <c r="J153" s="262"/>
    </row>
    <row r="154" spans="1:10" x14ac:dyDescent="0.25">
      <c r="C154" s="282" t="s">
        <v>33</v>
      </c>
      <c r="D154" s="280" t="s">
        <v>33</v>
      </c>
      <c r="E154" s="167" t="s">
        <v>147</v>
      </c>
      <c r="F154" s="300">
        <v>0</v>
      </c>
      <c r="G154" s="503">
        <f t="shared" si="8"/>
        <v>0</v>
      </c>
      <c r="H154" s="504">
        <f t="shared" si="9"/>
        <v>0</v>
      </c>
      <c r="I154" s="506"/>
      <c r="J154" s="262"/>
    </row>
    <row r="155" spans="1:10" x14ac:dyDescent="0.25">
      <c r="C155" s="282" t="s">
        <v>33</v>
      </c>
      <c r="D155" s="280" t="s">
        <v>33</v>
      </c>
      <c r="E155" s="167" t="s">
        <v>147</v>
      </c>
      <c r="F155" s="300">
        <v>0</v>
      </c>
      <c r="G155" s="503">
        <f t="shared" si="8"/>
        <v>0</v>
      </c>
      <c r="H155" s="504">
        <f t="shared" si="9"/>
        <v>0</v>
      </c>
      <c r="I155" s="506"/>
      <c r="J155" s="262"/>
    </row>
    <row r="156" spans="1:10" x14ac:dyDescent="0.25">
      <c r="C156" s="282" t="s">
        <v>33</v>
      </c>
      <c r="D156" s="280" t="s">
        <v>33</v>
      </c>
      <c r="E156" s="167" t="s">
        <v>147</v>
      </c>
      <c r="F156" s="300">
        <v>0</v>
      </c>
      <c r="G156" s="503">
        <f t="shared" si="8"/>
        <v>0</v>
      </c>
      <c r="H156" s="504">
        <f t="shared" si="9"/>
        <v>0</v>
      </c>
      <c r="I156" s="506"/>
      <c r="J156" s="262"/>
    </row>
    <row r="157" spans="1:10" x14ac:dyDescent="0.25">
      <c r="C157" s="282" t="s">
        <v>33</v>
      </c>
      <c r="D157" s="280" t="s">
        <v>33</v>
      </c>
      <c r="E157" s="167" t="s">
        <v>147</v>
      </c>
      <c r="F157" s="300">
        <v>0</v>
      </c>
      <c r="G157" s="503">
        <f t="shared" si="8"/>
        <v>0</v>
      </c>
      <c r="H157" s="504">
        <f t="shared" si="9"/>
        <v>0</v>
      </c>
      <c r="I157" s="506"/>
      <c r="J157" s="262"/>
    </row>
    <row r="158" spans="1:10" hidden="1" x14ac:dyDescent="0.25">
      <c r="C158" s="282" t="s">
        <v>33</v>
      </c>
      <c r="D158" s="280" t="s">
        <v>33</v>
      </c>
      <c r="E158" s="167" t="s">
        <v>147</v>
      </c>
      <c r="F158" s="300">
        <v>0</v>
      </c>
      <c r="G158" s="503">
        <f t="shared" si="8"/>
        <v>0</v>
      </c>
      <c r="H158" s="504">
        <f t="shared" si="9"/>
        <v>0</v>
      </c>
      <c r="I158" s="506"/>
      <c r="J158" s="262"/>
    </row>
    <row r="159" spans="1:10" hidden="1" x14ac:dyDescent="0.25">
      <c r="C159" s="282" t="s">
        <v>33</v>
      </c>
      <c r="D159" s="280" t="s">
        <v>33</v>
      </c>
      <c r="E159" s="167" t="s">
        <v>147</v>
      </c>
      <c r="F159" s="300">
        <v>0</v>
      </c>
      <c r="G159" s="503">
        <f t="shared" si="8"/>
        <v>0</v>
      </c>
      <c r="H159" s="504">
        <f t="shared" si="9"/>
        <v>0</v>
      </c>
      <c r="I159" s="506"/>
      <c r="J159" s="262"/>
    </row>
    <row r="160" spans="1:10" hidden="1" x14ac:dyDescent="0.25">
      <c r="C160" s="282" t="s">
        <v>33</v>
      </c>
      <c r="D160" s="280" t="s">
        <v>33</v>
      </c>
      <c r="E160" s="167" t="s">
        <v>147</v>
      </c>
      <c r="F160" s="300">
        <v>0</v>
      </c>
      <c r="G160" s="503">
        <f t="shared" si="8"/>
        <v>0</v>
      </c>
      <c r="H160" s="504">
        <f t="shared" si="9"/>
        <v>0</v>
      </c>
      <c r="I160" s="506"/>
      <c r="J160" s="262"/>
    </row>
    <row r="161" spans="1:10" hidden="1" x14ac:dyDescent="0.25">
      <c r="C161" s="282" t="s">
        <v>33</v>
      </c>
      <c r="D161" s="280" t="s">
        <v>33</v>
      </c>
      <c r="E161" s="167" t="s">
        <v>147</v>
      </c>
      <c r="F161" s="300">
        <v>0</v>
      </c>
      <c r="G161" s="503">
        <f t="shared" si="8"/>
        <v>0</v>
      </c>
      <c r="H161" s="504">
        <f t="shared" si="9"/>
        <v>0</v>
      </c>
      <c r="I161" s="506"/>
      <c r="J161" s="262"/>
    </row>
    <row r="162" spans="1:10" hidden="1" x14ac:dyDescent="0.25">
      <c r="C162" s="282" t="s">
        <v>33</v>
      </c>
      <c r="D162" s="280" t="s">
        <v>33</v>
      </c>
      <c r="E162" s="167" t="s">
        <v>147</v>
      </c>
      <c r="F162" s="300">
        <v>0</v>
      </c>
      <c r="G162" s="503">
        <f t="shared" si="8"/>
        <v>0</v>
      </c>
      <c r="H162" s="504">
        <f t="shared" si="9"/>
        <v>0</v>
      </c>
      <c r="I162" s="506"/>
      <c r="J162" s="262"/>
    </row>
    <row r="163" spans="1:10" hidden="1" x14ac:dyDescent="0.25">
      <c r="C163" s="282" t="s">
        <v>33</v>
      </c>
      <c r="D163" s="280" t="s">
        <v>33</v>
      </c>
      <c r="E163" s="167" t="s">
        <v>147</v>
      </c>
      <c r="F163" s="300">
        <v>0</v>
      </c>
      <c r="G163" s="503">
        <f t="shared" si="8"/>
        <v>0</v>
      </c>
      <c r="H163" s="504">
        <f t="shared" si="9"/>
        <v>0</v>
      </c>
      <c r="I163" s="506"/>
      <c r="J163" s="262"/>
    </row>
    <row r="164" spans="1:10" hidden="1" x14ac:dyDescent="0.25">
      <c r="C164" s="282" t="s">
        <v>33</v>
      </c>
      <c r="D164" s="280" t="s">
        <v>33</v>
      </c>
      <c r="E164" s="167" t="s">
        <v>147</v>
      </c>
      <c r="F164" s="300">
        <v>0</v>
      </c>
      <c r="G164" s="503">
        <f t="shared" si="8"/>
        <v>0</v>
      </c>
      <c r="H164" s="504">
        <f t="shared" si="9"/>
        <v>0</v>
      </c>
      <c r="I164" s="506"/>
      <c r="J164" s="262"/>
    </row>
    <row r="165" spans="1:10" hidden="1" x14ac:dyDescent="0.25">
      <c r="C165" s="282" t="s">
        <v>33</v>
      </c>
      <c r="D165" s="280" t="s">
        <v>33</v>
      </c>
      <c r="E165" s="167" t="s">
        <v>147</v>
      </c>
      <c r="F165" s="300">
        <v>0</v>
      </c>
      <c r="G165" s="503">
        <f t="shared" si="8"/>
        <v>0</v>
      </c>
      <c r="H165" s="504">
        <f t="shared" si="9"/>
        <v>0</v>
      </c>
      <c r="I165" s="506"/>
      <c r="J165" s="262"/>
    </row>
    <row r="166" spans="1:10" hidden="1" x14ac:dyDescent="0.25">
      <c r="C166" s="282" t="s">
        <v>33</v>
      </c>
      <c r="D166" s="280" t="s">
        <v>33</v>
      </c>
      <c r="E166" s="167" t="s">
        <v>147</v>
      </c>
      <c r="F166" s="300">
        <v>0</v>
      </c>
      <c r="G166" s="503">
        <f t="shared" si="8"/>
        <v>0</v>
      </c>
      <c r="H166" s="504">
        <f t="shared" si="9"/>
        <v>0</v>
      </c>
      <c r="I166" s="506"/>
      <c r="J166" s="262"/>
    </row>
    <row r="167" spans="1:10" hidden="1" x14ac:dyDescent="0.25">
      <c r="C167" s="282" t="s">
        <v>33</v>
      </c>
      <c r="D167" s="280" t="s">
        <v>33</v>
      </c>
      <c r="E167" s="167" t="s">
        <v>147</v>
      </c>
      <c r="F167" s="300">
        <v>0</v>
      </c>
      <c r="G167" s="503">
        <f t="shared" si="8"/>
        <v>0</v>
      </c>
      <c r="H167" s="504">
        <f t="shared" si="9"/>
        <v>0</v>
      </c>
      <c r="I167" s="506"/>
      <c r="J167" s="262"/>
    </row>
    <row r="168" spans="1:10" hidden="1" x14ac:dyDescent="0.25">
      <c r="C168" s="282" t="s">
        <v>33</v>
      </c>
      <c r="D168" s="280" t="s">
        <v>33</v>
      </c>
      <c r="E168" s="167" t="s">
        <v>147</v>
      </c>
      <c r="F168" s="300">
        <v>0</v>
      </c>
      <c r="G168" s="503">
        <f t="shared" si="8"/>
        <v>0</v>
      </c>
      <c r="H168" s="504">
        <f t="shared" si="9"/>
        <v>0</v>
      </c>
      <c r="I168" s="506"/>
      <c r="J168" s="262"/>
    </row>
    <row r="169" spans="1:10" hidden="1" x14ac:dyDescent="0.25">
      <c r="C169" s="282" t="s">
        <v>33</v>
      </c>
      <c r="D169" s="280" t="s">
        <v>33</v>
      </c>
      <c r="E169" s="167" t="s">
        <v>147</v>
      </c>
      <c r="F169" s="300">
        <v>0</v>
      </c>
      <c r="G169" s="503">
        <f t="shared" si="8"/>
        <v>0</v>
      </c>
      <c r="H169" s="504">
        <f t="shared" si="9"/>
        <v>0</v>
      </c>
      <c r="I169" s="506"/>
      <c r="J169" s="262"/>
    </row>
    <row r="170" spans="1:10" hidden="1" x14ac:dyDescent="0.25">
      <c r="C170" s="282" t="s">
        <v>33</v>
      </c>
      <c r="D170" s="280" t="s">
        <v>33</v>
      </c>
      <c r="E170" s="167" t="s">
        <v>147</v>
      </c>
      <c r="F170" s="300">
        <v>0</v>
      </c>
      <c r="G170" s="503">
        <f t="shared" si="8"/>
        <v>0</v>
      </c>
      <c r="H170" s="504">
        <f t="shared" si="9"/>
        <v>0</v>
      </c>
      <c r="I170" s="506"/>
      <c r="J170" s="262"/>
    </row>
    <row r="171" spans="1:10" x14ac:dyDescent="0.25">
      <c r="C171" s="282" t="s">
        <v>33</v>
      </c>
      <c r="D171" s="280" t="s">
        <v>33</v>
      </c>
      <c r="E171" s="167" t="s">
        <v>147</v>
      </c>
      <c r="F171" s="300">
        <v>0</v>
      </c>
      <c r="G171" s="503">
        <f t="shared" si="8"/>
        <v>0</v>
      </c>
      <c r="H171" s="504">
        <f t="shared" si="9"/>
        <v>0</v>
      </c>
      <c r="I171" s="375">
        <f>SUM(H151:H171)</f>
        <v>0</v>
      </c>
      <c r="J171" s="262"/>
    </row>
    <row r="172" spans="1:10" x14ac:dyDescent="0.25">
      <c r="C172" s="165"/>
      <c r="D172" s="166"/>
      <c r="E172" s="167"/>
      <c r="F172" s="167"/>
      <c r="G172" s="167"/>
      <c r="H172" s="168"/>
      <c r="J172" s="262"/>
    </row>
    <row r="173" spans="1:10" s="506" customFormat="1" ht="26.25" x14ac:dyDescent="0.4">
      <c r="A173" s="507"/>
      <c r="B173" s="507"/>
      <c r="C173" s="508" t="s">
        <v>1150</v>
      </c>
      <c r="D173" s="509" t="s">
        <v>1143</v>
      </c>
      <c r="E173" s="510" t="s">
        <v>476</v>
      </c>
      <c r="F173" s="510" t="s">
        <v>6</v>
      </c>
      <c r="G173" s="510" t="s">
        <v>7</v>
      </c>
      <c r="H173" s="509" t="s">
        <v>1144</v>
      </c>
      <c r="I173" s="510" t="s">
        <v>1145</v>
      </c>
      <c r="J173" s="510" t="s">
        <v>1146</v>
      </c>
    </row>
    <row r="174" spans="1:10" x14ac:dyDescent="0.25">
      <c r="C174" s="282" t="s">
        <v>1155</v>
      </c>
      <c r="D174" s="280" t="s">
        <v>33</v>
      </c>
      <c r="E174" s="167" t="s">
        <v>147</v>
      </c>
      <c r="F174" s="300">
        <v>0</v>
      </c>
      <c r="G174" s="503">
        <f>(VLOOKUP(D174,$D$522:$F$626,3,FALSE))</f>
        <v>0</v>
      </c>
      <c r="H174" s="504">
        <f>F174*G174</f>
        <v>0</v>
      </c>
      <c r="I174" s="506"/>
      <c r="J174" s="262"/>
    </row>
    <row r="175" spans="1:10" x14ac:dyDescent="0.25">
      <c r="C175" s="282" t="s">
        <v>33</v>
      </c>
      <c r="D175" s="280" t="s">
        <v>33</v>
      </c>
      <c r="E175" s="167" t="s">
        <v>147</v>
      </c>
      <c r="F175" s="300">
        <v>0</v>
      </c>
      <c r="G175" s="503">
        <f t="shared" ref="G175:G194" si="10">(VLOOKUP(D175,$D$522:$F$626,3,FALSE))</f>
        <v>0</v>
      </c>
      <c r="H175" s="504">
        <f t="shared" ref="H175:H194" si="11">F175*G175</f>
        <v>0</v>
      </c>
      <c r="I175" s="506"/>
      <c r="J175" s="262"/>
    </row>
    <row r="176" spans="1:10" x14ac:dyDescent="0.25">
      <c r="C176" s="282" t="s">
        <v>33</v>
      </c>
      <c r="D176" s="280" t="s">
        <v>33</v>
      </c>
      <c r="E176" s="167" t="s">
        <v>147</v>
      </c>
      <c r="F176" s="300">
        <v>0</v>
      </c>
      <c r="G176" s="503">
        <f t="shared" si="10"/>
        <v>0</v>
      </c>
      <c r="H176" s="504">
        <f t="shared" si="11"/>
        <v>0</v>
      </c>
      <c r="I176" s="506"/>
      <c r="J176" s="262"/>
    </row>
    <row r="177" spans="3:10" hidden="1" x14ac:dyDescent="0.25">
      <c r="C177" s="282" t="s">
        <v>33</v>
      </c>
      <c r="D177" s="280" t="s">
        <v>33</v>
      </c>
      <c r="E177" s="167" t="s">
        <v>147</v>
      </c>
      <c r="F177" s="300">
        <v>0</v>
      </c>
      <c r="G177" s="503">
        <f t="shared" si="10"/>
        <v>0</v>
      </c>
      <c r="H177" s="504">
        <f t="shared" si="11"/>
        <v>0</v>
      </c>
      <c r="I177" s="506"/>
      <c r="J177" s="262"/>
    </row>
    <row r="178" spans="3:10" hidden="1" x14ac:dyDescent="0.25">
      <c r="C178" s="282" t="s">
        <v>33</v>
      </c>
      <c r="D178" s="280" t="s">
        <v>33</v>
      </c>
      <c r="E178" s="167" t="s">
        <v>147</v>
      </c>
      <c r="F178" s="300">
        <v>0</v>
      </c>
      <c r="G178" s="503">
        <f t="shared" si="10"/>
        <v>0</v>
      </c>
      <c r="H178" s="504">
        <f t="shared" si="11"/>
        <v>0</v>
      </c>
      <c r="I178" s="506"/>
      <c r="J178" s="262"/>
    </row>
    <row r="179" spans="3:10" hidden="1" x14ac:dyDescent="0.25">
      <c r="C179" s="282" t="s">
        <v>33</v>
      </c>
      <c r="D179" s="280" t="s">
        <v>33</v>
      </c>
      <c r="E179" s="167" t="s">
        <v>147</v>
      </c>
      <c r="F179" s="300">
        <v>0</v>
      </c>
      <c r="G179" s="503">
        <f t="shared" si="10"/>
        <v>0</v>
      </c>
      <c r="H179" s="504">
        <f t="shared" si="11"/>
        <v>0</v>
      </c>
      <c r="I179" s="506"/>
      <c r="J179" s="262"/>
    </row>
    <row r="180" spans="3:10" hidden="1" x14ac:dyDescent="0.25">
      <c r="C180" s="282" t="s">
        <v>33</v>
      </c>
      <c r="D180" s="280" t="s">
        <v>33</v>
      </c>
      <c r="E180" s="167" t="s">
        <v>147</v>
      </c>
      <c r="F180" s="300">
        <v>0</v>
      </c>
      <c r="G180" s="503">
        <f t="shared" si="10"/>
        <v>0</v>
      </c>
      <c r="H180" s="504">
        <f t="shared" si="11"/>
        <v>0</v>
      </c>
      <c r="I180" s="506"/>
      <c r="J180" s="262"/>
    </row>
    <row r="181" spans="3:10" hidden="1" x14ac:dyDescent="0.25">
      <c r="C181" s="282" t="s">
        <v>33</v>
      </c>
      <c r="D181" s="280" t="s">
        <v>33</v>
      </c>
      <c r="E181" s="167" t="s">
        <v>147</v>
      </c>
      <c r="F181" s="300">
        <v>0</v>
      </c>
      <c r="G181" s="503">
        <f t="shared" si="10"/>
        <v>0</v>
      </c>
      <c r="H181" s="504">
        <f t="shared" si="11"/>
        <v>0</v>
      </c>
      <c r="I181" s="506"/>
      <c r="J181" s="262"/>
    </row>
    <row r="182" spans="3:10" hidden="1" x14ac:dyDescent="0.25">
      <c r="C182" s="282" t="s">
        <v>33</v>
      </c>
      <c r="D182" s="280" t="s">
        <v>33</v>
      </c>
      <c r="E182" s="167" t="s">
        <v>147</v>
      </c>
      <c r="F182" s="300">
        <v>0</v>
      </c>
      <c r="G182" s="503">
        <f t="shared" si="10"/>
        <v>0</v>
      </c>
      <c r="H182" s="504">
        <f t="shared" si="11"/>
        <v>0</v>
      </c>
      <c r="I182" s="506"/>
      <c r="J182" s="262"/>
    </row>
    <row r="183" spans="3:10" hidden="1" x14ac:dyDescent="0.25">
      <c r="C183" s="282" t="s">
        <v>33</v>
      </c>
      <c r="D183" s="280" t="s">
        <v>33</v>
      </c>
      <c r="E183" s="167" t="s">
        <v>147</v>
      </c>
      <c r="F183" s="300">
        <v>0</v>
      </c>
      <c r="G183" s="503">
        <f t="shared" si="10"/>
        <v>0</v>
      </c>
      <c r="H183" s="504">
        <f t="shared" si="11"/>
        <v>0</v>
      </c>
      <c r="I183" s="506"/>
      <c r="J183" s="262"/>
    </row>
    <row r="184" spans="3:10" hidden="1" x14ac:dyDescent="0.25">
      <c r="C184" s="282" t="s">
        <v>33</v>
      </c>
      <c r="D184" s="280" t="s">
        <v>33</v>
      </c>
      <c r="E184" s="167" t="s">
        <v>147</v>
      </c>
      <c r="F184" s="300">
        <v>0</v>
      </c>
      <c r="G184" s="503">
        <f t="shared" si="10"/>
        <v>0</v>
      </c>
      <c r="H184" s="504">
        <f t="shared" si="11"/>
        <v>0</v>
      </c>
      <c r="I184" s="506"/>
      <c r="J184" s="262"/>
    </row>
    <row r="185" spans="3:10" hidden="1" x14ac:dyDescent="0.25">
      <c r="C185" s="282" t="s">
        <v>33</v>
      </c>
      <c r="D185" s="280" t="s">
        <v>33</v>
      </c>
      <c r="E185" s="167" t="s">
        <v>147</v>
      </c>
      <c r="F185" s="300">
        <v>0</v>
      </c>
      <c r="G185" s="503">
        <f t="shared" si="10"/>
        <v>0</v>
      </c>
      <c r="H185" s="504">
        <f t="shared" si="11"/>
        <v>0</v>
      </c>
      <c r="I185" s="506"/>
      <c r="J185" s="262"/>
    </row>
    <row r="186" spans="3:10" hidden="1" x14ac:dyDescent="0.25">
      <c r="C186" s="282" t="s">
        <v>33</v>
      </c>
      <c r="D186" s="280" t="s">
        <v>33</v>
      </c>
      <c r="E186" s="167" t="s">
        <v>147</v>
      </c>
      <c r="F186" s="300">
        <v>0</v>
      </c>
      <c r="G186" s="503">
        <f t="shared" si="10"/>
        <v>0</v>
      </c>
      <c r="H186" s="504">
        <f t="shared" si="11"/>
        <v>0</v>
      </c>
      <c r="I186" s="506"/>
      <c r="J186" s="262"/>
    </row>
    <row r="187" spans="3:10" hidden="1" x14ac:dyDescent="0.25">
      <c r="C187" s="282" t="s">
        <v>33</v>
      </c>
      <c r="D187" s="280" t="s">
        <v>33</v>
      </c>
      <c r="E187" s="167" t="s">
        <v>147</v>
      </c>
      <c r="F187" s="300">
        <v>0</v>
      </c>
      <c r="G187" s="503">
        <f t="shared" si="10"/>
        <v>0</v>
      </c>
      <c r="H187" s="504">
        <f t="shared" si="11"/>
        <v>0</v>
      </c>
      <c r="I187" s="506"/>
      <c r="J187" s="262"/>
    </row>
    <row r="188" spans="3:10" hidden="1" x14ac:dyDescent="0.25">
      <c r="C188" s="282" t="s">
        <v>33</v>
      </c>
      <c r="D188" s="280" t="s">
        <v>33</v>
      </c>
      <c r="E188" s="167" t="s">
        <v>147</v>
      </c>
      <c r="F188" s="300">
        <v>0</v>
      </c>
      <c r="G188" s="503">
        <f t="shared" si="10"/>
        <v>0</v>
      </c>
      <c r="H188" s="504">
        <f t="shared" si="11"/>
        <v>0</v>
      </c>
      <c r="I188" s="506"/>
      <c r="J188" s="262"/>
    </row>
    <row r="189" spans="3:10" hidden="1" x14ac:dyDescent="0.25">
      <c r="C189" s="282" t="s">
        <v>33</v>
      </c>
      <c r="D189" s="280" t="s">
        <v>33</v>
      </c>
      <c r="E189" s="167" t="s">
        <v>147</v>
      </c>
      <c r="F189" s="300">
        <v>0</v>
      </c>
      <c r="G189" s="503">
        <f t="shared" si="10"/>
        <v>0</v>
      </c>
      <c r="H189" s="504">
        <f t="shared" si="11"/>
        <v>0</v>
      </c>
      <c r="I189" s="506"/>
      <c r="J189" s="262"/>
    </row>
    <row r="190" spans="3:10" hidden="1" x14ac:dyDescent="0.25">
      <c r="C190" s="282" t="s">
        <v>33</v>
      </c>
      <c r="D190" s="280" t="s">
        <v>33</v>
      </c>
      <c r="E190" s="167" t="s">
        <v>147</v>
      </c>
      <c r="F190" s="300">
        <v>0</v>
      </c>
      <c r="G190" s="503">
        <f t="shared" si="10"/>
        <v>0</v>
      </c>
      <c r="H190" s="504">
        <f t="shared" si="11"/>
        <v>0</v>
      </c>
      <c r="I190" s="506"/>
      <c r="J190" s="262"/>
    </row>
    <row r="191" spans="3:10" hidden="1" x14ac:dyDescent="0.25">
      <c r="C191" s="282" t="s">
        <v>33</v>
      </c>
      <c r="D191" s="280" t="s">
        <v>33</v>
      </c>
      <c r="E191" s="167" t="s">
        <v>147</v>
      </c>
      <c r="F191" s="300">
        <v>0</v>
      </c>
      <c r="G191" s="503">
        <f t="shared" si="10"/>
        <v>0</v>
      </c>
      <c r="H191" s="504">
        <f t="shared" si="11"/>
        <v>0</v>
      </c>
      <c r="I191" s="506"/>
      <c r="J191" s="262"/>
    </row>
    <row r="192" spans="3:10" hidden="1" x14ac:dyDescent="0.25">
      <c r="C192" s="282" t="s">
        <v>33</v>
      </c>
      <c r="D192" s="280" t="s">
        <v>33</v>
      </c>
      <c r="E192" s="167" t="s">
        <v>147</v>
      </c>
      <c r="F192" s="300">
        <v>0</v>
      </c>
      <c r="G192" s="503">
        <f t="shared" si="10"/>
        <v>0</v>
      </c>
      <c r="H192" s="504">
        <f t="shared" si="11"/>
        <v>0</v>
      </c>
      <c r="I192" s="506"/>
      <c r="J192" s="262"/>
    </row>
    <row r="193" spans="1:10" hidden="1" x14ac:dyDescent="0.25">
      <c r="C193" s="282" t="s">
        <v>33</v>
      </c>
      <c r="D193" s="280" t="s">
        <v>33</v>
      </c>
      <c r="E193" s="167" t="s">
        <v>147</v>
      </c>
      <c r="F193" s="300">
        <v>0</v>
      </c>
      <c r="G193" s="503">
        <f t="shared" si="10"/>
        <v>0</v>
      </c>
      <c r="H193" s="504">
        <f t="shared" si="11"/>
        <v>0</v>
      </c>
      <c r="I193" s="506"/>
      <c r="J193" s="262"/>
    </row>
    <row r="194" spans="1:10" x14ac:dyDescent="0.25">
      <c r="C194" s="282" t="s">
        <v>33</v>
      </c>
      <c r="D194" s="280" t="s">
        <v>33</v>
      </c>
      <c r="E194" s="167" t="s">
        <v>147</v>
      </c>
      <c r="F194" s="300">
        <v>0</v>
      </c>
      <c r="G194" s="503">
        <f t="shared" si="10"/>
        <v>0</v>
      </c>
      <c r="H194" s="504">
        <f t="shared" si="11"/>
        <v>0</v>
      </c>
      <c r="I194" s="375">
        <f>SUM(H174:H194)</f>
        <v>0</v>
      </c>
      <c r="J194" s="262"/>
    </row>
    <row r="195" spans="1:10" x14ac:dyDescent="0.25">
      <c r="C195" s="282"/>
      <c r="D195" s="283"/>
      <c r="E195" s="167"/>
      <c r="F195" s="281"/>
      <c r="G195" s="503"/>
      <c r="H195" s="511"/>
      <c r="I195" s="506"/>
      <c r="J195" s="262"/>
    </row>
    <row r="196" spans="1:10" s="506" customFormat="1" ht="26.25" x14ac:dyDescent="0.4">
      <c r="A196" s="507"/>
      <c r="B196" s="507"/>
      <c r="C196" s="508" t="s">
        <v>1150</v>
      </c>
      <c r="D196" s="509" t="s">
        <v>1143</v>
      </c>
      <c r="E196" s="510" t="s">
        <v>476</v>
      </c>
      <c r="F196" s="510" t="s">
        <v>6</v>
      </c>
      <c r="G196" s="510" t="s">
        <v>7</v>
      </c>
      <c r="H196" s="509" t="s">
        <v>1144</v>
      </c>
      <c r="I196" s="510" t="s">
        <v>1145</v>
      </c>
      <c r="J196" s="510" t="s">
        <v>1146</v>
      </c>
    </row>
    <row r="197" spans="1:10" x14ac:dyDescent="0.25">
      <c r="C197" s="282" t="s">
        <v>1156</v>
      </c>
      <c r="D197" s="280" t="s">
        <v>33</v>
      </c>
      <c r="E197" s="167" t="s">
        <v>147</v>
      </c>
      <c r="F197" s="300">
        <v>0</v>
      </c>
      <c r="G197" s="503">
        <f>(VLOOKUP(D197,$D$522:$F$626,3,FALSE))</f>
        <v>0</v>
      </c>
      <c r="H197" s="504">
        <f>F197*G197</f>
        <v>0</v>
      </c>
      <c r="I197" s="506"/>
      <c r="J197" s="262"/>
    </row>
    <row r="198" spans="1:10" x14ac:dyDescent="0.25">
      <c r="C198" s="282" t="s">
        <v>33</v>
      </c>
      <c r="D198" s="280" t="s">
        <v>33</v>
      </c>
      <c r="E198" s="167" t="s">
        <v>147</v>
      </c>
      <c r="F198" s="300">
        <v>0</v>
      </c>
      <c r="G198" s="503">
        <f t="shared" ref="G198:G217" si="12">(VLOOKUP(D198,$D$522:$F$626,3,FALSE))</f>
        <v>0</v>
      </c>
      <c r="H198" s="504">
        <f t="shared" ref="H198:H217" si="13">F198*G198</f>
        <v>0</v>
      </c>
      <c r="I198" s="506"/>
      <c r="J198" s="262"/>
    </row>
    <row r="199" spans="1:10" x14ac:dyDescent="0.25">
      <c r="C199" s="282" t="s">
        <v>33</v>
      </c>
      <c r="D199" s="280" t="s">
        <v>33</v>
      </c>
      <c r="E199" s="167" t="s">
        <v>147</v>
      </c>
      <c r="F199" s="300">
        <v>0</v>
      </c>
      <c r="G199" s="503">
        <f t="shared" si="12"/>
        <v>0</v>
      </c>
      <c r="H199" s="504">
        <f t="shared" si="13"/>
        <v>0</v>
      </c>
      <c r="I199" s="506"/>
      <c r="J199" s="262"/>
    </row>
    <row r="200" spans="1:10" hidden="1" x14ac:dyDescent="0.25">
      <c r="C200" s="282" t="s">
        <v>33</v>
      </c>
      <c r="D200" s="280" t="s">
        <v>33</v>
      </c>
      <c r="E200" s="167" t="s">
        <v>147</v>
      </c>
      <c r="F200" s="300">
        <v>0</v>
      </c>
      <c r="G200" s="503">
        <f t="shared" si="12"/>
        <v>0</v>
      </c>
      <c r="H200" s="504">
        <f t="shared" si="13"/>
        <v>0</v>
      </c>
      <c r="I200" s="506"/>
      <c r="J200" s="262"/>
    </row>
    <row r="201" spans="1:10" hidden="1" x14ac:dyDescent="0.25">
      <c r="C201" s="282" t="s">
        <v>33</v>
      </c>
      <c r="D201" s="280" t="s">
        <v>33</v>
      </c>
      <c r="E201" s="167" t="s">
        <v>147</v>
      </c>
      <c r="F201" s="300">
        <v>0</v>
      </c>
      <c r="G201" s="503">
        <f t="shared" si="12"/>
        <v>0</v>
      </c>
      <c r="H201" s="504">
        <f t="shared" si="13"/>
        <v>0</v>
      </c>
      <c r="I201" s="506"/>
      <c r="J201" s="262"/>
    </row>
    <row r="202" spans="1:10" hidden="1" x14ac:dyDescent="0.25">
      <c r="C202" s="282" t="s">
        <v>33</v>
      </c>
      <c r="D202" s="280" t="s">
        <v>33</v>
      </c>
      <c r="E202" s="167" t="s">
        <v>147</v>
      </c>
      <c r="F202" s="300">
        <v>0</v>
      </c>
      <c r="G202" s="503">
        <f t="shared" si="12"/>
        <v>0</v>
      </c>
      <c r="H202" s="504">
        <f t="shared" si="13"/>
        <v>0</v>
      </c>
      <c r="I202" s="506"/>
      <c r="J202" s="262"/>
    </row>
    <row r="203" spans="1:10" hidden="1" x14ac:dyDescent="0.25">
      <c r="C203" s="282" t="s">
        <v>33</v>
      </c>
      <c r="D203" s="280" t="s">
        <v>33</v>
      </c>
      <c r="E203" s="167" t="s">
        <v>147</v>
      </c>
      <c r="F203" s="300">
        <v>0</v>
      </c>
      <c r="G203" s="503">
        <f t="shared" si="12"/>
        <v>0</v>
      </c>
      <c r="H203" s="504">
        <f t="shared" si="13"/>
        <v>0</v>
      </c>
      <c r="I203" s="506"/>
      <c r="J203" s="262"/>
    </row>
    <row r="204" spans="1:10" hidden="1" x14ac:dyDescent="0.25">
      <c r="C204" s="282" t="s">
        <v>33</v>
      </c>
      <c r="D204" s="280" t="s">
        <v>33</v>
      </c>
      <c r="E204" s="167" t="s">
        <v>147</v>
      </c>
      <c r="F204" s="300">
        <v>0</v>
      </c>
      <c r="G204" s="503">
        <f t="shared" si="12"/>
        <v>0</v>
      </c>
      <c r="H204" s="504">
        <f t="shared" si="13"/>
        <v>0</v>
      </c>
      <c r="I204" s="506"/>
      <c r="J204" s="262"/>
    </row>
    <row r="205" spans="1:10" hidden="1" x14ac:dyDescent="0.25">
      <c r="C205" s="282" t="s">
        <v>33</v>
      </c>
      <c r="D205" s="280" t="s">
        <v>33</v>
      </c>
      <c r="E205" s="167" t="s">
        <v>147</v>
      </c>
      <c r="F205" s="300">
        <v>0</v>
      </c>
      <c r="G205" s="503">
        <f t="shared" si="12"/>
        <v>0</v>
      </c>
      <c r="H205" s="504">
        <f t="shared" si="13"/>
        <v>0</v>
      </c>
      <c r="I205" s="506"/>
      <c r="J205" s="262"/>
    </row>
    <row r="206" spans="1:10" hidden="1" x14ac:dyDescent="0.25">
      <c r="C206" s="282" t="s">
        <v>33</v>
      </c>
      <c r="D206" s="280" t="s">
        <v>33</v>
      </c>
      <c r="E206" s="167" t="s">
        <v>147</v>
      </c>
      <c r="F206" s="300">
        <v>0</v>
      </c>
      <c r="G206" s="503">
        <f t="shared" si="12"/>
        <v>0</v>
      </c>
      <c r="H206" s="504">
        <f t="shared" si="13"/>
        <v>0</v>
      </c>
      <c r="I206" s="506"/>
      <c r="J206" s="262"/>
    </row>
    <row r="207" spans="1:10" hidden="1" x14ac:dyDescent="0.25">
      <c r="C207" s="282" t="s">
        <v>33</v>
      </c>
      <c r="D207" s="280" t="s">
        <v>33</v>
      </c>
      <c r="E207" s="167" t="s">
        <v>147</v>
      </c>
      <c r="F207" s="300">
        <v>0</v>
      </c>
      <c r="G207" s="503">
        <f t="shared" si="12"/>
        <v>0</v>
      </c>
      <c r="H207" s="504">
        <f t="shared" si="13"/>
        <v>0</v>
      </c>
      <c r="I207" s="506"/>
      <c r="J207" s="262"/>
    </row>
    <row r="208" spans="1:10" hidden="1" x14ac:dyDescent="0.25">
      <c r="C208" s="282" t="s">
        <v>33</v>
      </c>
      <c r="D208" s="280" t="s">
        <v>33</v>
      </c>
      <c r="E208" s="167" t="s">
        <v>147</v>
      </c>
      <c r="F208" s="300">
        <v>0</v>
      </c>
      <c r="G208" s="503">
        <f t="shared" si="12"/>
        <v>0</v>
      </c>
      <c r="H208" s="504">
        <f t="shared" si="13"/>
        <v>0</v>
      </c>
      <c r="I208" s="506"/>
      <c r="J208" s="262"/>
    </row>
    <row r="209" spans="1:10" hidden="1" x14ac:dyDescent="0.25">
      <c r="C209" s="282" t="s">
        <v>33</v>
      </c>
      <c r="D209" s="280" t="s">
        <v>33</v>
      </c>
      <c r="E209" s="167" t="s">
        <v>147</v>
      </c>
      <c r="F209" s="300">
        <v>0</v>
      </c>
      <c r="G209" s="503">
        <f t="shared" si="12"/>
        <v>0</v>
      </c>
      <c r="H209" s="504">
        <f t="shared" si="13"/>
        <v>0</v>
      </c>
      <c r="I209" s="506"/>
      <c r="J209" s="262"/>
    </row>
    <row r="210" spans="1:10" hidden="1" x14ac:dyDescent="0.25">
      <c r="C210" s="282" t="s">
        <v>33</v>
      </c>
      <c r="D210" s="280" t="s">
        <v>33</v>
      </c>
      <c r="E210" s="167" t="s">
        <v>147</v>
      </c>
      <c r="F210" s="300">
        <v>0</v>
      </c>
      <c r="G210" s="503">
        <f t="shared" si="12"/>
        <v>0</v>
      </c>
      <c r="H210" s="504">
        <f t="shared" si="13"/>
        <v>0</v>
      </c>
      <c r="I210" s="506"/>
      <c r="J210" s="262"/>
    </row>
    <row r="211" spans="1:10" hidden="1" x14ac:dyDescent="0.25">
      <c r="C211" s="282" t="s">
        <v>33</v>
      </c>
      <c r="D211" s="280" t="s">
        <v>33</v>
      </c>
      <c r="E211" s="167" t="s">
        <v>147</v>
      </c>
      <c r="F211" s="300">
        <v>0</v>
      </c>
      <c r="G211" s="503">
        <f t="shared" si="12"/>
        <v>0</v>
      </c>
      <c r="H211" s="504">
        <f t="shared" si="13"/>
        <v>0</v>
      </c>
      <c r="I211" s="506"/>
      <c r="J211" s="262"/>
    </row>
    <row r="212" spans="1:10" hidden="1" x14ac:dyDescent="0.25">
      <c r="C212" s="282" t="s">
        <v>33</v>
      </c>
      <c r="D212" s="280" t="s">
        <v>33</v>
      </c>
      <c r="E212" s="167" t="s">
        <v>147</v>
      </c>
      <c r="F212" s="300">
        <v>0</v>
      </c>
      <c r="G212" s="503">
        <f t="shared" si="12"/>
        <v>0</v>
      </c>
      <c r="H212" s="504">
        <f t="shared" si="13"/>
        <v>0</v>
      </c>
      <c r="I212" s="506"/>
      <c r="J212" s="262"/>
    </row>
    <row r="213" spans="1:10" hidden="1" x14ac:dyDescent="0.25">
      <c r="C213" s="282" t="s">
        <v>33</v>
      </c>
      <c r="D213" s="280" t="s">
        <v>33</v>
      </c>
      <c r="E213" s="167" t="s">
        <v>147</v>
      </c>
      <c r="F213" s="300">
        <v>0</v>
      </c>
      <c r="G213" s="503">
        <f t="shared" si="12"/>
        <v>0</v>
      </c>
      <c r="H213" s="504">
        <f t="shared" si="13"/>
        <v>0</v>
      </c>
      <c r="I213" s="506"/>
      <c r="J213" s="262"/>
    </row>
    <row r="214" spans="1:10" hidden="1" x14ac:dyDescent="0.25">
      <c r="C214" s="282" t="s">
        <v>33</v>
      </c>
      <c r="D214" s="280" t="s">
        <v>33</v>
      </c>
      <c r="E214" s="167" t="s">
        <v>147</v>
      </c>
      <c r="F214" s="300">
        <v>0</v>
      </c>
      <c r="G214" s="503">
        <f t="shared" si="12"/>
        <v>0</v>
      </c>
      <c r="H214" s="504">
        <f t="shared" si="13"/>
        <v>0</v>
      </c>
      <c r="I214" s="506"/>
      <c r="J214" s="262"/>
    </row>
    <row r="215" spans="1:10" hidden="1" x14ac:dyDescent="0.25">
      <c r="C215" s="282" t="s">
        <v>33</v>
      </c>
      <c r="D215" s="280" t="s">
        <v>33</v>
      </c>
      <c r="E215" s="167" t="s">
        <v>147</v>
      </c>
      <c r="F215" s="300">
        <v>0</v>
      </c>
      <c r="G215" s="503">
        <f t="shared" si="12"/>
        <v>0</v>
      </c>
      <c r="H215" s="504">
        <f t="shared" si="13"/>
        <v>0</v>
      </c>
      <c r="I215" s="506"/>
      <c r="J215" s="262"/>
    </row>
    <row r="216" spans="1:10" hidden="1" x14ac:dyDescent="0.25">
      <c r="C216" s="282" t="s">
        <v>33</v>
      </c>
      <c r="D216" s="280" t="s">
        <v>33</v>
      </c>
      <c r="E216" s="167" t="s">
        <v>147</v>
      </c>
      <c r="F216" s="300">
        <v>0</v>
      </c>
      <c r="G216" s="503">
        <f t="shared" si="12"/>
        <v>0</v>
      </c>
      <c r="H216" s="504">
        <f t="shared" si="13"/>
        <v>0</v>
      </c>
      <c r="I216" s="506"/>
      <c r="J216" s="262"/>
    </row>
    <row r="217" spans="1:10" x14ac:dyDescent="0.25">
      <c r="C217" s="282" t="s">
        <v>33</v>
      </c>
      <c r="D217" s="280" t="s">
        <v>33</v>
      </c>
      <c r="E217" s="167" t="s">
        <v>147</v>
      </c>
      <c r="F217" s="300">
        <v>0</v>
      </c>
      <c r="G217" s="503">
        <f t="shared" si="12"/>
        <v>0</v>
      </c>
      <c r="H217" s="504">
        <f t="shared" si="13"/>
        <v>0</v>
      </c>
      <c r="I217" s="375">
        <f>SUM(H197:H217)</f>
        <v>0</v>
      </c>
      <c r="J217" s="262"/>
    </row>
    <row r="218" spans="1:10" x14ac:dyDescent="0.25">
      <c r="C218" s="282"/>
      <c r="D218" s="283"/>
      <c r="E218" s="167"/>
      <c r="F218" s="281"/>
      <c r="G218" s="503"/>
      <c r="H218" s="511"/>
      <c r="I218" s="506"/>
      <c r="J218" s="262"/>
    </row>
    <row r="219" spans="1:10" s="506" customFormat="1" ht="26.25" x14ac:dyDescent="0.4">
      <c r="A219" s="507"/>
      <c r="B219" s="507"/>
      <c r="C219" s="508" t="s">
        <v>1150</v>
      </c>
      <c r="D219" s="509" t="s">
        <v>1143</v>
      </c>
      <c r="E219" s="510" t="s">
        <v>476</v>
      </c>
      <c r="F219" s="510" t="s">
        <v>6</v>
      </c>
      <c r="G219" s="510" t="s">
        <v>7</v>
      </c>
      <c r="H219" s="509" t="s">
        <v>1144</v>
      </c>
      <c r="I219" s="510" t="s">
        <v>1145</v>
      </c>
      <c r="J219" s="510" t="s">
        <v>1146</v>
      </c>
    </row>
    <row r="220" spans="1:10" x14ac:dyDescent="0.25">
      <c r="C220" s="282" t="s">
        <v>1157</v>
      </c>
      <c r="D220" s="280" t="s">
        <v>33</v>
      </c>
      <c r="E220" s="167" t="s">
        <v>147</v>
      </c>
      <c r="F220" s="300">
        <v>0</v>
      </c>
      <c r="G220" s="503">
        <f>(VLOOKUP(D220,$D$522:$F$626,3,FALSE))</f>
        <v>0</v>
      </c>
      <c r="H220" s="504">
        <f>F220*G220</f>
        <v>0</v>
      </c>
      <c r="I220" s="506"/>
      <c r="J220" s="262"/>
    </row>
    <row r="221" spans="1:10" x14ac:dyDescent="0.25">
      <c r="C221" s="282" t="s">
        <v>33</v>
      </c>
      <c r="D221" s="280" t="s">
        <v>33</v>
      </c>
      <c r="E221" s="167" t="s">
        <v>147</v>
      </c>
      <c r="F221" s="300">
        <v>0</v>
      </c>
      <c r="G221" s="503">
        <f t="shared" ref="G221:G240" si="14">(VLOOKUP(D221,$D$522:$F$626,3,FALSE))</f>
        <v>0</v>
      </c>
      <c r="H221" s="504">
        <f t="shared" ref="H221:H240" si="15">F221*G221</f>
        <v>0</v>
      </c>
      <c r="I221" s="506"/>
      <c r="J221" s="262"/>
    </row>
    <row r="222" spans="1:10" x14ac:dyDescent="0.25">
      <c r="C222" s="282" t="s">
        <v>33</v>
      </c>
      <c r="D222" s="280" t="s">
        <v>33</v>
      </c>
      <c r="E222" s="167" t="s">
        <v>147</v>
      </c>
      <c r="F222" s="300">
        <v>0</v>
      </c>
      <c r="G222" s="503">
        <f t="shared" si="14"/>
        <v>0</v>
      </c>
      <c r="H222" s="504">
        <f t="shared" si="15"/>
        <v>0</v>
      </c>
      <c r="I222" s="506"/>
      <c r="J222" s="262"/>
    </row>
    <row r="223" spans="1:10" x14ac:dyDescent="0.25">
      <c r="C223" s="282" t="s">
        <v>33</v>
      </c>
      <c r="D223" s="280" t="s">
        <v>33</v>
      </c>
      <c r="E223" s="167" t="s">
        <v>147</v>
      </c>
      <c r="F223" s="300">
        <v>0</v>
      </c>
      <c r="G223" s="503">
        <f t="shared" si="14"/>
        <v>0</v>
      </c>
      <c r="H223" s="504">
        <f t="shared" si="15"/>
        <v>0</v>
      </c>
      <c r="I223" s="506"/>
      <c r="J223" s="262"/>
    </row>
    <row r="224" spans="1:10" x14ac:dyDescent="0.25">
      <c r="C224" s="282" t="s">
        <v>33</v>
      </c>
      <c r="D224" s="280" t="s">
        <v>33</v>
      </c>
      <c r="E224" s="167" t="s">
        <v>147</v>
      </c>
      <c r="F224" s="300">
        <v>0</v>
      </c>
      <c r="G224" s="503">
        <f t="shared" si="14"/>
        <v>0</v>
      </c>
      <c r="H224" s="504">
        <f t="shared" si="15"/>
        <v>0</v>
      </c>
      <c r="I224" s="506"/>
      <c r="J224" s="262"/>
    </row>
    <row r="225" spans="3:10" x14ac:dyDescent="0.25">
      <c r="C225" s="282" t="s">
        <v>33</v>
      </c>
      <c r="D225" s="280" t="s">
        <v>33</v>
      </c>
      <c r="E225" s="167" t="s">
        <v>147</v>
      </c>
      <c r="F225" s="300">
        <v>0</v>
      </c>
      <c r="G225" s="503">
        <f t="shared" si="14"/>
        <v>0</v>
      </c>
      <c r="H225" s="504">
        <f t="shared" si="15"/>
        <v>0</v>
      </c>
      <c r="I225" s="506"/>
      <c r="J225" s="262"/>
    </row>
    <row r="226" spans="3:10" x14ac:dyDescent="0.25">
      <c r="C226" s="282" t="s">
        <v>33</v>
      </c>
      <c r="D226" s="280" t="s">
        <v>33</v>
      </c>
      <c r="E226" s="167" t="s">
        <v>147</v>
      </c>
      <c r="F226" s="300">
        <v>0</v>
      </c>
      <c r="G226" s="503">
        <f t="shared" si="14"/>
        <v>0</v>
      </c>
      <c r="H226" s="504">
        <f t="shared" si="15"/>
        <v>0</v>
      </c>
      <c r="I226" s="506"/>
      <c r="J226" s="262"/>
    </row>
    <row r="227" spans="3:10" x14ac:dyDescent="0.25">
      <c r="C227" s="282" t="s">
        <v>33</v>
      </c>
      <c r="D227" s="280" t="s">
        <v>33</v>
      </c>
      <c r="E227" s="167" t="s">
        <v>147</v>
      </c>
      <c r="F227" s="300">
        <v>0</v>
      </c>
      <c r="G227" s="503">
        <f t="shared" si="14"/>
        <v>0</v>
      </c>
      <c r="H227" s="504">
        <f t="shared" si="15"/>
        <v>0</v>
      </c>
      <c r="I227" s="506"/>
      <c r="J227" s="262"/>
    </row>
    <row r="228" spans="3:10" x14ac:dyDescent="0.25">
      <c r="C228" s="282" t="s">
        <v>33</v>
      </c>
      <c r="D228" s="280" t="s">
        <v>33</v>
      </c>
      <c r="E228" s="167" t="s">
        <v>147</v>
      </c>
      <c r="F228" s="300">
        <v>0</v>
      </c>
      <c r="G228" s="503">
        <f t="shared" si="14"/>
        <v>0</v>
      </c>
      <c r="H228" s="504">
        <f t="shared" si="15"/>
        <v>0</v>
      </c>
      <c r="I228" s="506"/>
      <c r="J228" s="262"/>
    </row>
    <row r="229" spans="3:10" hidden="1" x14ac:dyDescent="0.25">
      <c r="C229" s="282" t="s">
        <v>33</v>
      </c>
      <c r="D229" s="280" t="s">
        <v>33</v>
      </c>
      <c r="E229" s="167" t="s">
        <v>147</v>
      </c>
      <c r="F229" s="300">
        <v>0</v>
      </c>
      <c r="G229" s="503">
        <f t="shared" si="14"/>
        <v>0</v>
      </c>
      <c r="H229" s="504">
        <f t="shared" si="15"/>
        <v>0</v>
      </c>
      <c r="I229" s="506"/>
      <c r="J229" s="262"/>
    </row>
    <row r="230" spans="3:10" hidden="1" x14ac:dyDescent="0.25">
      <c r="C230" s="282" t="s">
        <v>33</v>
      </c>
      <c r="D230" s="280" t="s">
        <v>33</v>
      </c>
      <c r="E230" s="167" t="s">
        <v>147</v>
      </c>
      <c r="F230" s="300">
        <v>0</v>
      </c>
      <c r="G230" s="503">
        <f t="shared" si="14"/>
        <v>0</v>
      </c>
      <c r="H230" s="504">
        <f t="shared" si="15"/>
        <v>0</v>
      </c>
      <c r="I230" s="506"/>
      <c r="J230" s="262"/>
    </row>
    <row r="231" spans="3:10" hidden="1" x14ac:dyDescent="0.25">
      <c r="C231" s="282" t="s">
        <v>33</v>
      </c>
      <c r="D231" s="280" t="s">
        <v>33</v>
      </c>
      <c r="E231" s="167" t="s">
        <v>147</v>
      </c>
      <c r="F231" s="300">
        <v>0</v>
      </c>
      <c r="G231" s="503">
        <f t="shared" si="14"/>
        <v>0</v>
      </c>
      <c r="H231" s="504">
        <f t="shared" si="15"/>
        <v>0</v>
      </c>
      <c r="I231" s="506"/>
      <c r="J231" s="262"/>
    </row>
    <row r="232" spans="3:10" hidden="1" x14ac:dyDescent="0.25">
      <c r="C232" s="282" t="s">
        <v>33</v>
      </c>
      <c r="D232" s="280" t="s">
        <v>33</v>
      </c>
      <c r="E232" s="167" t="s">
        <v>147</v>
      </c>
      <c r="F232" s="300">
        <v>0</v>
      </c>
      <c r="G232" s="503">
        <f t="shared" si="14"/>
        <v>0</v>
      </c>
      <c r="H232" s="504">
        <f t="shared" si="15"/>
        <v>0</v>
      </c>
      <c r="I232" s="506"/>
      <c r="J232" s="262"/>
    </row>
    <row r="233" spans="3:10" hidden="1" x14ac:dyDescent="0.25">
      <c r="C233" s="282" t="s">
        <v>33</v>
      </c>
      <c r="D233" s="280" t="s">
        <v>33</v>
      </c>
      <c r="E233" s="167" t="s">
        <v>147</v>
      </c>
      <c r="F233" s="300">
        <v>0</v>
      </c>
      <c r="G233" s="503">
        <f t="shared" si="14"/>
        <v>0</v>
      </c>
      <c r="H233" s="504">
        <f t="shared" si="15"/>
        <v>0</v>
      </c>
      <c r="I233" s="506"/>
      <c r="J233" s="262"/>
    </row>
    <row r="234" spans="3:10" hidden="1" x14ac:dyDescent="0.25">
      <c r="C234" s="282" t="s">
        <v>33</v>
      </c>
      <c r="D234" s="280" t="s">
        <v>33</v>
      </c>
      <c r="E234" s="167" t="s">
        <v>147</v>
      </c>
      <c r="F234" s="300">
        <v>0</v>
      </c>
      <c r="G234" s="503">
        <f t="shared" si="14"/>
        <v>0</v>
      </c>
      <c r="H234" s="504">
        <f t="shared" si="15"/>
        <v>0</v>
      </c>
      <c r="I234" s="506"/>
      <c r="J234" s="262"/>
    </row>
    <row r="235" spans="3:10" hidden="1" x14ac:dyDescent="0.25">
      <c r="C235" s="282" t="s">
        <v>33</v>
      </c>
      <c r="D235" s="280" t="s">
        <v>33</v>
      </c>
      <c r="E235" s="167" t="s">
        <v>147</v>
      </c>
      <c r="F235" s="300">
        <v>0</v>
      </c>
      <c r="G235" s="503">
        <f t="shared" si="14"/>
        <v>0</v>
      </c>
      <c r="H235" s="504">
        <f t="shared" si="15"/>
        <v>0</v>
      </c>
      <c r="I235" s="506"/>
      <c r="J235" s="262"/>
    </row>
    <row r="236" spans="3:10" hidden="1" x14ac:dyDescent="0.25">
      <c r="C236" s="282" t="s">
        <v>33</v>
      </c>
      <c r="D236" s="280" t="s">
        <v>33</v>
      </c>
      <c r="E236" s="167" t="s">
        <v>147</v>
      </c>
      <c r="F236" s="300">
        <v>0</v>
      </c>
      <c r="G236" s="503">
        <f t="shared" si="14"/>
        <v>0</v>
      </c>
      <c r="H236" s="504">
        <f t="shared" si="15"/>
        <v>0</v>
      </c>
      <c r="I236" s="506"/>
      <c r="J236" s="262"/>
    </row>
    <row r="237" spans="3:10" hidden="1" x14ac:dyDescent="0.25">
      <c r="C237" s="282" t="s">
        <v>33</v>
      </c>
      <c r="D237" s="280" t="s">
        <v>33</v>
      </c>
      <c r="E237" s="167" t="s">
        <v>147</v>
      </c>
      <c r="F237" s="300">
        <v>0</v>
      </c>
      <c r="G237" s="503">
        <f t="shared" si="14"/>
        <v>0</v>
      </c>
      <c r="H237" s="504">
        <f t="shared" si="15"/>
        <v>0</v>
      </c>
      <c r="I237" s="506"/>
      <c r="J237" s="262"/>
    </row>
    <row r="238" spans="3:10" hidden="1" x14ac:dyDescent="0.25">
      <c r="C238" s="282" t="s">
        <v>33</v>
      </c>
      <c r="D238" s="280" t="s">
        <v>33</v>
      </c>
      <c r="E238" s="167" t="s">
        <v>147</v>
      </c>
      <c r="F238" s="300">
        <v>0</v>
      </c>
      <c r="G238" s="503">
        <f t="shared" si="14"/>
        <v>0</v>
      </c>
      <c r="H238" s="504">
        <f t="shared" si="15"/>
        <v>0</v>
      </c>
      <c r="I238" s="506"/>
      <c r="J238" s="262"/>
    </row>
    <row r="239" spans="3:10" hidden="1" x14ac:dyDescent="0.25">
      <c r="C239" s="282" t="s">
        <v>33</v>
      </c>
      <c r="D239" s="280" t="s">
        <v>33</v>
      </c>
      <c r="E239" s="167" t="s">
        <v>147</v>
      </c>
      <c r="F239" s="300">
        <v>0</v>
      </c>
      <c r="G239" s="503">
        <f t="shared" si="14"/>
        <v>0</v>
      </c>
      <c r="H239" s="504">
        <f t="shared" si="15"/>
        <v>0</v>
      </c>
      <c r="I239" s="506"/>
      <c r="J239" s="262"/>
    </row>
    <row r="240" spans="3:10" x14ac:dyDescent="0.25">
      <c r="C240" s="282" t="s">
        <v>33</v>
      </c>
      <c r="D240" s="280" t="s">
        <v>33</v>
      </c>
      <c r="E240" s="167" t="s">
        <v>147</v>
      </c>
      <c r="F240" s="300">
        <v>0</v>
      </c>
      <c r="G240" s="503">
        <f t="shared" si="14"/>
        <v>0</v>
      </c>
      <c r="H240" s="504">
        <f t="shared" si="15"/>
        <v>0</v>
      </c>
      <c r="I240" s="375">
        <f>SUM(H220:H240)</f>
        <v>0</v>
      </c>
      <c r="J240" s="262"/>
    </row>
    <row r="241" spans="1:10" x14ac:dyDescent="0.25">
      <c r="C241" s="165"/>
      <c r="D241" s="166"/>
      <c r="E241" s="167"/>
      <c r="F241" s="167"/>
      <c r="G241" s="167"/>
      <c r="H241" s="168"/>
      <c r="J241" s="262"/>
    </row>
    <row r="242" spans="1:10" s="506" customFormat="1" ht="26.25" x14ac:dyDescent="0.4">
      <c r="A242" s="507"/>
      <c r="B242" s="507"/>
      <c r="C242" s="508" t="s">
        <v>1150</v>
      </c>
      <c r="D242" s="509" t="s">
        <v>1143</v>
      </c>
      <c r="E242" s="510" t="s">
        <v>476</v>
      </c>
      <c r="F242" s="510" t="s">
        <v>6</v>
      </c>
      <c r="G242" s="510" t="s">
        <v>7</v>
      </c>
      <c r="H242" s="509" t="s">
        <v>1144</v>
      </c>
      <c r="I242" s="510" t="s">
        <v>1145</v>
      </c>
      <c r="J242" s="510" t="s">
        <v>1146</v>
      </c>
    </row>
    <row r="243" spans="1:10" x14ac:dyDescent="0.25">
      <c r="C243" s="282" t="s">
        <v>1158</v>
      </c>
      <c r="D243" s="280" t="s">
        <v>33</v>
      </c>
      <c r="E243" s="167" t="s">
        <v>147</v>
      </c>
      <c r="F243" s="300">
        <v>0</v>
      </c>
      <c r="G243" s="503">
        <f>(VLOOKUP(D243,$D$522:$F$626,3,FALSE))</f>
        <v>0</v>
      </c>
      <c r="H243" s="504">
        <f>F243*G243</f>
        <v>0</v>
      </c>
      <c r="I243" s="506"/>
      <c r="J243" s="262"/>
    </row>
    <row r="244" spans="1:10" x14ac:dyDescent="0.25">
      <c r="C244" s="282" t="s">
        <v>33</v>
      </c>
      <c r="D244" s="280" t="s">
        <v>33</v>
      </c>
      <c r="E244" s="167" t="s">
        <v>147</v>
      </c>
      <c r="F244" s="300">
        <v>0</v>
      </c>
      <c r="G244" s="503">
        <f t="shared" ref="G244:G263" si="16">(VLOOKUP(D244,$D$522:$F$626,3,FALSE))</f>
        <v>0</v>
      </c>
      <c r="H244" s="504">
        <f t="shared" ref="H244:H263" si="17">F244*G244</f>
        <v>0</v>
      </c>
      <c r="I244" s="506"/>
      <c r="J244" s="262"/>
    </row>
    <row r="245" spans="1:10" x14ac:dyDescent="0.25">
      <c r="C245" s="282" t="s">
        <v>33</v>
      </c>
      <c r="D245" s="280" t="s">
        <v>33</v>
      </c>
      <c r="E245" s="167" t="s">
        <v>147</v>
      </c>
      <c r="F245" s="300">
        <v>0</v>
      </c>
      <c r="G245" s="503">
        <f t="shared" si="16"/>
        <v>0</v>
      </c>
      <c r="H245" s="504">
        <f t="shared" si="17"/>
        <v>0</v>
      </c>
      <c r="I245" s="506"/>
      <c r="J245" s="262"/>
    </row>
    <row r="246" spans="1:10" x14ac:dyDescent="0.25">
      <c r="C246" s="282" t="s">
        <v>33</v>
      </c>
      <c r="D246" s="280" t="s">
        <v>33</v>
      </c>
      <c r="E246" s="167" t="s">
        <v>147</v>
      </c>
      <c r="F246" s="300">
        <v>0</v>
      </c>
      <c r="G246" s="503">
        <f t="shared" si="16"/>
        <v>0</v>
      </c>
      <c r="H246" s="504">
        <f t="shared" si="17"/>
        <v>0</v>
      </c>
      <c r="I246" s="506"/>
      <c r="J246" s="262"/>
    </row>
    <row r="247" spans="1:10" x14ac:dyDescent="0.25">
      <c r="C247" s="282" t="s">
        <v>33</v>
      </c>
      <c r="D247" s="280" t="s">
        <v>33</v>
      </c>
      <c r="E247" s="167" t="s">
        <v>147</v>
      </c>
      <c r="F247" s="300">
        <v>0</v>
      </c>
      <c r="G247" s="503">
        <f t="shared" si="16"/>
        <v>0</v>
      </c>
      <c r="H247" s="504">
        <f t="shared" si="17"/>
        <v>0</v>
      </c>
      <c r="I247" s="506"/>
      <c r="J247" s="262"/>
    </row>
    <row r="248" spans="1:10" x14ac:dyDescent="0.25">
      <c r="C248" s="282" t="s">
        <v>33</v>
      </c>
      <c r="D248" s="280" t="s">
        <v>33</v>
      </c>
      <c r="E248" s="167" t="s">
        <v>147</v>
      </c>
      <c r="F248" s="300">
        <v>0</v>
      </c>
      <c r="G248" s="503">
        <f t="shared" si="16"/>
        <v>0</v>
      </c>
      <c r="H248" s="504">
        <f t="shared" si="17"/>
        <v>0</v>
      </c>
      <c r="I248" s="506"/>
      <c r="J248" s="262"/>
    </row>
    <row r="249" spans="1:10" hidden="1" x14ac:dyDescent="0.25">
      <c r="C249" s="282" t="s">
        <v>33</v>
      </c>
      <c r="D249" s="280" t="s">
        <v>33</v>
      </c>
      <c r="E249" s="167" t="s">
        <v>147</v>
      </c>
      <c r="F249" s="300">
        <v>0</v>
      </c>
      <c r="G249" s="503">
        <f t="shared" si="16"/>
        <v>0</v>
      </c>
      <c r="H249" s="504">
        <f t="shared" si="17"/>
        <v>0</v>
      </c>
      <c r="I249" s="506"/>
      <c r="J249" s="262"/>
    </row>
    <row r="250" spans="1:10" hidden="1" x14ac:dyDescent="0.25">
      <c r="C250" s="282" t="s">
        <v>33</v>
      </c>
      <c r="D250" s="280" t="s">
        <v>33</v>
      </c>
      <c r="E250" s="167" t="s">
        <v>147</v>
      </c>
      <c r="F250" s="300">
        <v>0</v>
      </c>
      <c r="G250" s="503">
        <f t="shared" si="16"/>
        <v>0</v>
      </c>
      <c r="H250" s="504">
        <f t="shared" si="17"/>
        <v>0</v>
      </c>
      <c r="I250" s="506"/>
      <c r="J250" s="262"/>
    </row>
    <row r="251" spans="1:10" hidden="1" x14ac:dyDescent="0.25">
      <c r="C251" s="282" t="s">
        <v>33</v>
      </c>
      <c r="D251" s="280" t="s">
        <v>33</v>
      </c>
      <c r="E251" s="167" t="s">
        <v>147</v>
      </c>
      <c r="F251" s="300">
        <v>0</v>
      </c>
      <c r="G251" s="503">
        <f t="shared" si="16"/>
        <v>0</v>
      </c>
      <c r="H251" s="504">
        <f t="shared" si="17"/>
        <v>0</v>
      </c>
      <c r="I251" s="506"/>
      <c r="J251" s="262"/>
    </row>
    <row r="252" spans="1:10" hidden="1" x14ac:dyDescent="0.25">
      <c r="C252" s="282" t="s">
        <v>33</v>
      </c>
      <c r="D252" s="280" t="s">
        <v>33</v>
      </c>
      <c r="E252" s="167" t="s">
        <v>147</v>
      </c>
      <c r="F252" s="300">
        <v>0</v>
      </c>
      <c r="G252" s="503">
        <f t="shared" si="16"/>
        <v>0</v>
      </c>
      <c r="H252" s="504">
        <f t="shared" si="17"/>
        <v>0</v>
      </c>
      <c r="I252" s="506"/>
      <c r="J252" s="262"/>
    </row>
    <row r="253" spans="1:10" hidden="1" x14ac:dyDescent="0.25">
      <c r="C253" s="282" t="s">
        <v>33</v>
      </c>
      <c r="D253" s="280" t="s">
        <v>33</v>
      </c>
      <c r="E253" s="167" t="s">
        <v>147</v>
      </c>
      <c r="F253" s="300">
        <v>0</v>
      </c>
      <c r="G253" s="503">
        <f t="shared" si="16"/>
        <v>0</v>
      </c>
      <c r="H253" s="504">
        <f t="shared" si="17"/>
        <v>0</v>
      </c>
      <c r="I253" s="506"/>
      <c r="J253" s="262"/>
    </row>
    <row r="254" spans="1:10" hidden="1" x14ac:dyDescent="0.25">
      <c r="C254" s="282" t="s">
        <v>33</v>
      </c>
      <c r="D254" s="280" t="s">
        <v>33</v>
      </c>
      <c r="E254" s="167" t="s">
        <v>147</v>
      </c>
      <c r="F254" s="300">
        <v>0</v>
      </c>
      <c r="G254" s="503">
        <f t="shared" si="16"/>
        <v>0</v>
      </c>
      <c r="H254" s="504">
        <f t="shared" si="17"/>
        <v>0</v>
      </c>
      <c r="I254" s="506"/>
      <c r="J254" s="262"/>
    </row>
    <row r="255" spans="1:10" hidden="1" x14ac:dyDescent="0.25">
      <c r="C255" s="282" t="s">
        <v>33</v>
      </c>
      <c r="D255" s="280" t="s">
        <v>33</v>
      </c>
      <c r="E255" s="167" t="s">
        <v>147</v>
      </c>
      <c r="F255" s="300">
        <v>0</v>
      </c>
      <c r="G255" s="503">
        <f t="shared" si="16"/>
        <v>0</v>
      </c>
      <c r="H255" s="504">
        <f t="shared" si="17"/>
        <v>0</v>
      </c>
      <c r="I255" s="506"/>
      <c r="J255" s="262"/>
    </row>
    <row r="256" spans="1:10" hidden="1" x14ac:dyDescent="0.25">
      <c r="C256" s="282" t="s">
        <v>33</v>
      </c>
      <c r="D256" s="280" t="s">
        <v>33</v>
      </c>
      <c r="E256" s="167" t="s">
        <v>147</v>
      </c>
      <c r="F256" s="300">
        <v>0</v>
      </c>
      <c r="G256" s="503">
        <f t="shared" si="16"/>
        <v>0</v>
      </c>
      <c r="H256" s="504">
        <f t="shared" si="17"/>
        <v>0</v>
      </c>
      <c r="I256" s="506"/>
      <c r="J256" s="262"/>
    </row>
    <row r="257" spans="1:10" hidden="1" x14ac:dyDescent="0.25">
      <c r="C257" s="282" t="s">
        <v>33</v>
      </c>
      <c r="D257" s="280" t="s">
        <v>33</v>
      </c>
      <c r="E257" s="167" t="s">
        <v>147</v>
      </c>
      <c r="F257" s="300">
        <v>0</v>
      </c>
      <c r="G257" s="503">
        <f t="shared" si="16"/>
        <v>0</v>
      </c>
      <c r="H257" s="504">
        <f t="shared" si="17"/>
        <v>0</v>
      </c>
      <c r="I257" s="506"/>
      <c r="J257" s="262"/>
    </row>
    <row r="258" spans="1:10" hidden="1" x14ac:dyDescent="0.25">
      <c r="C258" s="282" t="s">
        <v>33</v>
      </c>
      <c r="D258" s="280" t="s">
        <v>33</v>
      </c>
      <c r="E258" s="167" t="s">
        <v>147</v>
      </c>
      <c r="F258" s="300">
        <v>0</v>
      </c>
      <c r="G258" s="503">
        <f t="shared" si="16"/>
        <v>0</v>
      </c>
      <c r="H258" s="504">
        <f t="shared" si="17"/>
        <v>0</v>
      </c>
      <c r="I258" s="506"/>
      <c r="J258" s="262"/>
    </row>
    <row r="259" spans="1:10" hidden="1" x14ac:dyDescent="0.25">
      <c r="C259" s="282" t="s">
        <v>33</v>
      </c>
      <c r="D259" s="280" t="s">
        <v>33</v>
      </c>
      <c r="E259" s="167" t="s">
        <v>147</v>
      </c>
      <c r="F259" s="300">
        <v>0</v>
      </c>
      <c r="G259" s="503">
        <f t="shared" si="16"/>
        <v>0</v>
      </c>
      <c r="H259" s="504">
        <f t="shared" si="17"/>
        <v>0</v>
      </c>
      <c r="I259" s="506"/>
      <c r="J259" s="262"/>
    </row>
    <row r="260" spans="1:10" hidden="1" x14ac:dyDescent="0.25">
      <c r="C260" s="282" t="s">
        <v>33</v>
      </c>
      <c r="D260" s="280" t="s">
        <v>33</v>
      </c>
      <c r="E260" s="167" t="s">
        <v>147</v>
      </c>
      <c r="F260" s="300">
        <v>0</v>
      </c>
      <c r="G260" s="503">
        <f t="shared" si="16"/>
        <v>0</v>
      </c>
      <c r="H260" s="504">
        <f t="shared" si="17"/>
        <v>0</v>
      </c>
      <c r="I260" s="506"/>
      <c r="J260" s="262"/>
    </row>
    <row r="261" spans="1:10" hidden="1" x14ac:dyDescent="0.25">
      <c r="C261" s="282" t="s">
        <v>33</v>
      </c>
      <c r="D261" s="280" t="s">
        <v>33</v>
      </c>
      <c r="E261" s="167" t="s">
        <v>147</v>
      </c>
      <c r="F261" s="300">
        <v>0</v>
      </c>
      <c r="G261" s="503">
        <f t="shared" si="16"/>
        <v>0</v>
      </c>
      <c r="H261" s="504">
        <f t="shared" si="17"/>
        <v>0</v>
      </c>
      <c r="I261" s="506"/>
      <c r="J261" s="262"/>
    </row>
    <row r="262" spans="1:10" hidden="1" x14ac:dyDescent="0.25">
      <c r="C262" s="282" t="s">
        <v>33</v>
      </c>
      <c r="D262" s="280" t="s">
        <v>33</v>
      </c>
      <c r="E262" s="167" t="s">
        <v>147</v>
      </c>
      <c r="F262" s="300">
        <v>0</v>
      </c>
      <c r="G262" s="503">
        <f t="shared" si="16"/>
        <v>0</v>
      </c>
      <c r="H262" s="504">
        <f t="shared" si="17"/>
        <v>0</v>
      </c>
      <c r="I262" s="506"/>
      <c r="J262" s="262"/>
    </row>
    <row r="263" spans="1:10" x14ac:dyDescent="0.25">
      <c r="C263" s="282" t="s">
        <v>33</v>
      </c>
      <c r="D263" s="280" t="s">
        <v>33</v>
      </c>
      <c r="E263" s="167" t="s">
        <v>147</v>
      </c>
      <c r="F263" s="300">
        <v>0</v>
      </c>
      <c r="G263" s="503">
        <f t="shared" si="16"/>
        <v>0</v>
      </c>
      <c r="H263" s="504">
        <f t="shared" si="17"/>
        <v>0</v>
      </c>
      <c r="I263" s="375">
        <f>SUM(H243:H263)</f>
        <v>0</v>
      </c>
      <c r="J263" s="262"/>
    </row>
    <row r="264" spans="1:10" x14ac:dyDescent="0.25">
      <c r="C264" s="165"/>
      <c r="D264" s="166"/>
      <c r="E264" s="167"/>
      <c r="F264" s="167"/>
      <c r="G264" s="167"/>
      <c r="H264" s="168"/>
      <c r="J264" s="262"/>
    </row>
    <row r="265" spans="1:10" s="506" customFormat="1" ht="26.25" x14ac:dyDescent="0.4">
      <c r="A265" s="507"/>
      <c r="B265" s="507"/>
      <c r="C265" s="508" t="s">
        <v>1150</v>
      </c>
      <c r="D265" s="509" t="s">
        <v>1143</v>
      </c>
      <c r="E265" s="510" t="s">
        <v>476</v>
      </c>
      <c r="F265" s="510" t="s">
        <v>6</v>
      </c>
      <c r="G265" s="510" t="s">
        <v>7</v>
      </c>
      <c r="H265" s="509" t="s">
        <v>1144</v>
      </c>
      <c r="I265" s="510" t="s">
        <v>1145</v>
      </c>
      <c r="J265" s="510" t="s">
        <v>1146</v>
      </c>
    </row>
    <row r="266" spans="1:10" x14ac:dyDescent="0.25">
      <c r="C266" s="282" t="s">
        <v>1159</v>
      </c>
      <c r="D266" s="280" t="s">
        <v>33</v>
      </c>
      <c r="E266" s="167" t="s">
        <v>147</v>
      </c>
      <c r="F266" s="300">
        <v>0</v>
      </c>
      <c r="G266" s="503">
        <f>(VLOOKUP(D266,$D$522:$F$626,3,FALSE))</f>
        <v>0</v>
      </c>
      <c r="H266" s="504">
        <f>F266*G266</f>
        <v>0</v>
      </c>
      <c r="I266" s="506"/>
      <c r="J266" s="262"/>
    </row>
    <row r="267" spans="1:10" x14ac:dyDescent="0.25">
      <c r="C267" s="282" t="s">
        <v>33</v>
      </c>
      <c r="D267" s="280" t="s">
        <v>33</v>
      </c>
      <c r="E267" s="167" t="s">
        <v>147</v>
      </c>
      <c r="F267" s="300">
        <v>0</v>
      </c>
      <c r="G267" s="503">
        <f t="shared" ref="G267:G286" si="18">(VLOOKUP(D267,$D$522:$F$626,3,FALSE))</f>
        <v>0</v>
      </c>
      <c r="H267" s="504">
        <f t="shared" ref="H267:H286" si="19">F267*G267</f>
        <v>0</v>
      </c>
      <c r="I267" s="506"/>
      <c r="J267" s="262"/>
    </row>
    <row r="268" spans="1:10" x14ac:dyDescent="0.25">
      <c r="C268" s="282" t="s">
        <v>33</v>
      </c>
      <c r="D268" s="280" t="s">
        <v>33</v>
      </c>
      <c r="E268" s="167" t="s">
        <v>147</v>
      </c>
      <c r="F268" s="300">
        <v>0</v>
      </c>
      <c r="G268" s="503">
        <f t="shared" si="18"/>
        <v>0</v>
      </c>
      <c r="H268" s="504">
        <f t="shared" si="19"/>
        <v>0</v>
      </c>
      <c r="I268" s="506"/>
      <c r="J268" s="262"/>
    </row>
    <row r="269" spans="1:10" x14ac:dyDescent="0.25">
      <c r="C269" s="282" t="s">
        <v>33</v>
      </c>
      <c r="D269" s="280" t="s">
        <v>33</v>
      </c>
      <c r="E269" s="167" t="s">
        <v>147</v>
      </c>
      <c r="F269" s="300">
        <v>0</v>
      </c>
      <c r="G269" s="503">
        <f t="shared" si="18"/>
        <v>0</v>
      </c>
      <c r="H269" s="504">
        <f t="shared" si="19"/>
        <v>0</v>
      </c>
      <c r="I269" s="506"/>
      <c r="J269" s="262"/>
    </row>
    <row r="270" spans="1:10" hidden="1" x14ac:dyDescent="0.25">
      <c r="C270" s="282" t="s">
        <v>33</v>
      </c>
      <c r="D270" s="280" t="s">
        <v>33</v>
      </c>
      <c r="E270" s="167" t="s">
        <v>147</v>
      </c>
      <c r="F270" s="300">
        <v>0</v>
      </c>
      <c r="G270" s="503">
        <f t="shared" si="18"/>
        <v>0</v>
      </c>
      <c r="H270" s="504">
        <f t="shared" si="19"/>
        <v>0</v>
      </c>
      <c r="I270" s="506"/>
      <c r="J270" s="262"/>
    </row>
    <row r="271" spans="1:10" hidden="1" x14ac:dyDescent="0.25">
      <c r="C271" s="282" t="s">
        <v>33</v>
      </c>
      <c r="D271" s="280" t="s">
        <v>33</v>
      </c>
      <c r="E271" s="167" t="s">
        <v>147</v>
      </c>
      <c r="F271" s="300">
        <v>0</v>
      </c>
      <c r="G271" s="503">
        <f t="shared" si="18"/>
        <v>0</v>
      </c>
      <c r="H271" s="504">
        <f t="shared" si="19"/>
        <v>0</v>
      </c>
      <c r="I271" s="506"/>
      <c r="J271" s="262"/>
    </row>
    <row r="272" spans="1:10" hidden="1" x14ac:dyDescent="0.25">
      <c r="C272" s="282" t="s">
        <v>33</v>
      </c>
      <c r="D272" s="280" t="s">
        <v>33</v>
      </c>
      <c r="E272" s="167" t="s">
        <v>147</v>
      </c>
      <c r="F272" s="300">
        <v>0</v>
      </c>
      <c r="G272" s="503">
        <f t="shared" si="18"/>
        <v>0</v>
      </c>
      <c r="H272" s="504">
        <f t="shared" si="19"/>
        <v>0</v>
      </c>
      <c r="I272" s="506"/>
      <c r="J272" s="262"/>
    </row>
    <row r="273" spans="1:10" hidden="1" x14ac:dyDescent="0.25">
      <c r="C273" s="282" t="s">
        <v>33</v>
      </c>
      <c r="D273" s="280" t="s">
        <v>33</v>
      </c>
      <c r="E273" s="167" t="s">
        <v>147</v>
      </c>
      <c r="F273" s="300">
        <v>0</v>
      </c>
      <c r="G273" s="503">
        <f t="shared" si="18"/>
        <v>0</v>
      </c>
      <c r="H273" s="504">
        <f t="shared" si="19"/>
        <v>0</v>
      </c>
      <c r="I273" s="506"/>
      <c r="J273" s="262"/>
    </row>
    <row r="274" spans="1:10" hidden="1" x14ac:dyDescent="0.25">
      <c r="C274" s="282" t="s">
        <v>33</v>
      </c>
      <c r="D274" s="280" t="s">
        <v>33</v>
      </c>
      <c r="E274" s="167" t="s">
        <v>147</v>
      </c>
      <c r="F274" s="300">
        <v>0</v>
      </c>
      <c r="G274" s="503">
        <f t="shared" si="18"/>
        <v>0</v>
      </c>
      <c r="H274" s="504">
        <f t="shared" si="19"/>
        <v>0</v>
      </c>
      <c r="I274" s="506"/>
      <c r="J274" s="262"/>
    </row>
    <row r="275" spans="1:10" hidden="1" x14ac:dyDescent="0.25">
      <c r="C275" s="282" t="s">
        <v>33</v>
      </c>
      <c r="D275" s="280" t="s">
        <v>33</v>
      </c>
      <c r="E275" s="167" t="s">
        <v>147</v>
      </c>
      <c r="F275" s="300">
        <v>0</v>
      </c>
      <c r="G275" s="503">
        <f t="shared" si="18"/>
        <v>0</v>
      </c>
      <c r="H275" s="504">
        <f t="shared" si="19"/>
        <v>0</v>
      </c>
      <c r="I275" s="506"/>
      <c r="J275" s="262"/>
    </row>
    <row r="276" spans="1:10" hidden="1" x14ac:dyDescent="0.25">
      <c r="C276" s="282" t="s">
        <v>33</v>
      </c>
      <c r="D276" s="280" t="s">
        <v>33</v>
      </c>
      <c r="E276" s="167" t="s">
        <v>147</v>
      </c>
      <c r="F276" s="300">
        <v>0</v>
      </c>
      <c r="G276" s="503">
        <f t="shared" si="18"/>
        <v>0</v>
      </c>
      <c r="H276" s="504">
        <f t="shared" si="19"/>
        <v>0</v>
      </c>
      <c r="I276" s="506"/>
      <c r="J276" s="262"/>
    </row>
    <row r="277" spans="1:10" hidden="1" x14ac:dyDescent="0.25">
      <c r="C277" s="282" t="s">
        <v>33</v>
      </c>
      <c r="D277" s="280" t="s">
        <v>33</v>
      </c>
      <c r="E277" s="167" t="s">
        <v>147</v>
      </c>
      <c r="F277" s="300">
        <v>0</v>
      </c>
      <c r="G277" s="503">
        <f t="shared" si="18"/>
        <v>0</v>
      </c>
      <c r="H277" s="504">
        <f t="shared" si="19"/>
        <v>0</v>
      </c>
      <c r="I277" s="506"/>
      <c r="J277" s="262"/>
    </row>
    <row r="278" spans="1:10" hidden="1" x14ac:dyDescent="0.25">
      <c r="C278" s="282" t="s">
        <v>33</v>
      </c>
      <c r="D278" s="280" t="s">
        <v>33</v>
      </c>
      <c r="E278" s="167" t="s">
        <v>147</v>
      </c>
      <c r="F278" s="300">
        <v>0</v>
      </c>
      <c r="G278" s="503">
        <f t="shared" si="18"/>
        <v>0</v>
      </c>
      <c r="H278" s="504">
        <f t="shared" si="19"/>
        <v>0</v>
      </c>
      <c r="I278" s="506"/>
      <c r="J278" s="262"/>
    </row>
    <row r="279" spans="1:10" hidden="1" x14ac:dyDescent="0.25">
      <c r="C279" s="282" t="s">
        <v>33</v>
      </c>
      <c r="D279" s="280" t="s">
        <v>33</v>
      </c>
      <c r="E279" s="167" t="s">
        <v>147</v>
      </c>
      <c r="F279" s="300">
        <v>0</v>
      </c>
      <c r="G279" s="503">
        <f t="shared" si="18"/>
        <v>0</v>
      </c>
      <c r="H279" s="504">
        <f t="shared" si="19"/>
        <v>0</v>
      </c>
      <c r="I279" s="506"/>
      <c r="J279" s="262"/>
    </row>
    <row r="280" spans="1:10" hidden="1" x14ac:dyDescent="0.25">
      <c r="C280" s="282" t="s">
        <v>33</v>
      </c>
      <c r="D280" s="280" t="s">
        <v>33</v>
      </c>
      <c r="E280" s="167" t="s">
        <v>147</v>
      </c>
      <c r="F280" s="300">
        <v>0</v>
      </c>
      <c r="G280" s="503">
        <f t="shared" si="18"/>
        <v>0</v>
      </c>
      <c r="H280" s="504">
        <f t="shared" si="19"/>
        <v>0</v>
      </c>
      <c r="I280" s="506"/>
      <c r="J280" s="262"/>
    </row>
    <row r="281" spans="1:10" hidden="1" x14ac:dyDescent="0.25">
      <c r="C281" s="282" t="s">
        <v>33</v>
      </c>
      <c r="D281" s="280" t="s">
        <v>33</v>
      </c>
      <c r="E281" s="167" t="s">
        <v>147</v>
      </c>
      <c r="F281" s="300">
        <v>0</v>
      </c>
      <c r="G281" s="503">
        <f t="shared" si="18"/>
        <v>0</v>
      </c>
      <c r="H281" s="504">
        <f t="shared" si="19"/>
        <v>0</v>
      </c>
      <c r="I281" s="506"/>
      <c r="J281" s="262"/>
    </row>
    <row r="282" spans="1:10" hidden="1" x14ac:dyDescent="0.25">
      <c r="C282" s="282" t="s">
        <v>33</v>
      </c>
      <c r="D282" s="280" t="s">
        <v>33</v>
      </c>
      <c r="E282" s="167" t="s">
        <v>147</v>
      </c>
      <c r="F282" s="300">
        <v>0</v>
      </c>
      <c r="G282" s="503">
        <f t="shared" si="18"/>
        <v>0</v>
      </c>
      <c r="H282" s="504">
        <f t="shared" si="19"/>
        <v>0</v>
      </c>
      <c r="I282" s="506"/>
      <c r="J282" s="262"/>
    </row>
    <row r="283" spans="1:10" hidden="1" x14ac:dyDescent="0.25">
      <c r="C283" s="282" t="s">
        <v>33</v>
      </c>
      <c r="D283" s="280" t="s">
        <v>33</v>
      </c>
      <c r="E283" s="167" t="s">
        <v>147</v>
      </c>
      <c r="F283" s="300">
        <v>0</v>
      </c>
      <c r="G283" s="503">
        <f t="shared" si="18"/>
        <v>0</v>
      </c>
      <c r="H283" s="504">
        <f t="shared" si="19"/>
        <v>0</v>
      </c>
      <c r="I283" s="506"/>
      <c r="J283" s="262"/>
    </row>
    <row r="284" spans="1:10" hidden="1" x14ac:dyDescent="0.25">
      <c r="C284" s="282" t="s">
        <v>33</v>
      </c>
      <c r="D284" s="280" t="s">
        <v>33</v>
      </c>
      <c r="E284" s="167" t="s">
        <v>147</v>
      </c>
      <c r="F284" s="300">
        <v>0</v>
      </c>
      <c r="G284" s="503">
        <f t="shared" si="18"/>
        <v>0</v>
      </c>
      <c r="H284" s="504">
        <f t="shared" si="19"/>
        <v>0</v>
      </c>
      <c r="I284" s="506"/>
      <c r="J284" s="262"/>
    </row>
    <row r="285" spans="1:10" hidden="1" x14ac:dyDescent="0.25">
      <c r="C285" s="282" t="s">
        <v>33</v>
      </c>
      <c r="D285" s="280" t="s">
        <v>33</v>
      </c>
      <c r="E285" s="167" t="s">
        <v>147</v>
      </c>
      <c r="F285" s="300">
        <v>0</v>
      </c>
      <c r="G285" s="503">
        <f t="shared" si="18"/>
        <v>0</v>
      </c>
      <c r="H285" s="504">
        <f t="shared" si="19"/>
        <v>0</v>
      </c>
      <c r="I285" s="506"/>
      <c r="J285" s="262"/>
    </row>
    <row r="286" spans="1:10" x14ac:dyDescent="0.25">
      <c r="C286" s="282" t="s">
        <v>33</v>
      </c>
      <c r="D286" s="280" t="s">
        <v>33</v>
      </c>
      <c r="E286" s="167" t="s">
        <v>147</v>
      </c>
      <c r="F286" s="300">
        <v>0</v>
      </c>
      <c r="G286" s="503">
        <f t="shared" si="18"/>
        <v>0</v>
      </c>
      <c r="H286" s="504">
        <f t="shared" si="19"/>
        <v>0</v>
      </c>
      <c r="I286" s="375">
        <f>SUM(H266:H286)</f>
        <v>0</v>
      </c>
      <c r="J286" s="262"/>
    </row>
    <row r="287" spans="1:10" x14ac:dyDescent="0.25">
      <c r="C287" s="165"/>
      <c r="D287" s="166"/>
      <c r="E287" s="167"/>
      <c r="F287" s="167"/>
      <c r="G287" s="167"/>
      <c r="H287" s="168"/>
      <c r="J287" s="262"/>
    </row>
    <row r="288" spans="1:10" s="506" customFormat="1" ht="26.25" x14ac:dyDescent="0.4">
      <c r="A288" s="507"/>
      <c r="B288" s="507"/>
      <c r="C288" s="508" t="s">
        <v>1150</v>
      </c>
      <c r="D288" s="509" t="s">
        <v>1143</v>
      </c>
      <c r="E288" s="510" t="s">
        <v>476</v>
      </c>
      <c r="F288" s="510" t="s">
        <v>6</v>
      </c>
      <c r="G288" s="510" t="s">
        <v>7</v>
      </c>
      <c r="H288" s="509" t="s">
        <v>1144</v>
      </c>
      <c r="I288" s="510" t="s">
        <v>1145</v>
      </c>
      <c r="J288" s="510" t="s">
        <v>1146</v>
      </c>
    </row>
    <row r="289" spans="3:10" x14ac:dyDescent="0.25">
      <c r="C289" s="282" t="s">
        <v>1157</v>
      </c>
      <c r="D289" s="280" t="s">
        <v>33</v>
      </c>
      <c r="E289" s="167" t="s">
        <v>147</v>
      </c>
      <c r="F289" s="300">
        <v>0</v>
      </c>
      <c r="G289" s="503">
        <f>(VLOOKUP(D289,$D$522:$F$626,3,FALSE))</f>
        <v>0</v>
      </c>
      <c r="H289" s="504">
        <f>F289*G289</f>
        <v>0</v>
      </c>
      <c r="I289" s="506"/>
      <c r="J289" s="262"/>
    </row>
    <row r="290" spans="3:10" x14ac:dyDescent="0.25">
      <c r="C290" s="282" t="s">
        <v>33</v>
      </c>
      <c r="D290" s="280" t="s">
        <v>33</v>
      </c>
      <c r="E290" s="167" t="s">
        <v>147</v>
      </c>
      <c r="F290" s="300">
        <v>0</v>
      </c>
      <c r="G290" s="503">
        <f t="shared" ref="G290:G309" si="20">(VLOOKUP(D290,$D$522:$F$626,3,FALSE))</f>
        <v>0</v>
      </c>
      <c r="H290" s="504">
        <f t="shared" ref="H290:H309" si="21">F290*G290</f>
        <v>0</v>
      </c>
      <c r="I290" s="506"/>
      <c r="J290" s="262"/>
    </row>
    <row r="291" spans="3:10" x14ac:dyDescent="0.25">
      <c r="C291" s="282" t="s">
        <v>33</v>
      </c>
      <c r="D291" s="280" t="s">
        <v>33</v>
      </c>
      <c r="E291" s="167" t="s">
        <v>147</v>
      </c>
      <c r="F291" s="300">
        <v>0</v>
      </c>
      <c r="G291" s="503">
        <f t="shared" si="20"/>
        <v>0</v>
      </c>
      <c r="H291" s="504">
        <f t="shared" si="21"/>
        <v>0</v>
      </c>
      <c r="I291" s="506"/>
      <c r="J291" s="262"/>
    </row>
    <row r="292" spans="3:10" x14ac:dyDescent="0.25">
      <c r="C292" s="282" t="s">
        <v>33</v>
      </c>
      <c r="D292" s="280" t="s">
        <v>33</v>
      </c>
      <c r="E292" s="167" t="s">
        <v>147</v>
      </c>
      <c r="F292" s="300">
        <v>0</v>
      </c>
      <c r="G292" s="503">
        <f t="shared" si="20"/>
        <v>0</v>
      </c>
      <c r="H292" s="504">
        <f t="shared" si="21"/>
        <v>0</v>
      </c>
      <c r="I292" s="506"/>
      <c r="J292" s="262"/>
    </row>
    <row r="293" spans="3:10" x14ac:dyDescent="0.25">
      <c r="C293" s="282" t="s">
        <v>33</v>
      </c>
      <c r="D293" s="280" t="s">
        <v>33</v>
      </c>
      <c r="E293" s="167" t="s">
        <v>147</v>
      </c>
      <c r="F293" s="300">
        <v>0</v>
      </c>
      <c r="G293" s="503">
        <f t="shared" si="20"/>
        <v>0</v>
      </c>
      <c r="H293" s="504">
        <f t="shared" si="21"/>
        <v>0</v>
      </c>
      <c r="I293" s="506"/>
      <c r="J293" s="262"/>
    </row>
    <row r="294" spans="3:10" x14ac:dyDescent="0.25">
      <c r="C294" s="282" t="s">
        <v>33</v>
      </c>
      <c r="D294" s="280" t="s">
        <v>33</v>
      </c>
      <c r="E294" s="167" t="s">
        <v>147</v>
      </c>
      <c r="F294" s="300">
        <v>0</v>
      </c>
      <c r="G294" s="503">
        <f t="shared" si="20"/>
        <v>0</v>
      </c>
      <c r="H294" s="504">
        <f t="shared" si="21"/>
        <v>0</v>
      </c>
      <c r="I294" s="506"/>
      <c r="J294" s="262"/>
    </row>
    <row r="295" spans="3:10" x14ac:dyDescent="0.25">
      <c r="C295" s="282" t="s">
        <v>33</v>
      </c>
      <c r="D295" s="280" t="s">
        <v>33</v>
      </c>
      <c r="E295" s="167" t="s">
        <v>147</v>
      </c>
      <c r="F295" s="300">
        <v>0</v>
      </c>
      <c r="G295" s="503">
        <f t="shared" si="20"/>
        <v>0</v>
      </c>
      <c r="H295" s="504">
        <f t="shared" si="21"/>
        <v>0</v>
      </c>
      <c r="I295" s="506"/>
      <c r="J295" s="262"/>
    </row>
    <row r="296" spans="3:10" hidden="1" x14ac:dyDescent="0.25">
      <c r="C296" s="282" t="s">
        <v>33</v>
      </c>
      <c r="D296" s="280" t="s">
        <v>33</v>
      </c>
      <c r="E296" s="167" t="s">
        <v>147</v>
      </c>
      <c r="F296" s="300">
        <v>0</v>
      </c>
      <c r="G296" s="503">
        <f t="shared" si="20"/>
        <v>0</v>
      </c>
      <c r="H296" s="504">
        <f t="shared" si="21"/>
        <v>0</v>
      </c>
      <c r="I296" s="506"/>
      <c r="J296" s="262"/>
    </row>
    <row r="297" spans="3:10" hidden="1" x14ac:dyDescent="0.25">
      <c r="C297" s="282" t="s">
        <v>33</v>
      </c>
      <c r="D297" s="280" t="s">
        <v>33</v>
      </c>
      <c r="E297" s="167" t="s">
        <v>147</v>
      </c>
      <c r="F297" s="300">
        <v>0</v>
      </c>
      <c r="G297" s="503">
        <f t="shared" si="20"/>
        <v>0</v>
      </c>
      <c r="H297" s="504">
        <f t="shared" si="21"/>
        <v>0</v>
      </c>
      <c r="I297" s="506"/>
      <c r="J297" s="262"/>
    </row>
    <row r="298" spans="3:10" hidden="1" x14ac:dyDescent="0.25">
      <c r="C298" s="282" t="s">
        <v>33</v>
      </c>
      <c r="D298" s="280" t="s">
        <v>33</v>
      </c>
      <c r="E298" s="167" t="s">
        <v>147</v>
      </c>
      <c r="F298" s="300">
        <v>0</v>
      </c>
      <c r="G298" s="503">
        <f t="shared" si="20"/>
        <v>0</v>
      </c>
      <c r="H298" s="504">
        <f t="shared" si="21"/>
        <v>0</v>
      </c>
      <c r="I298" s="506"/>
      <c r="J298" s="262"/>
    </row>
    <row r="299" spans="3:10" hidden="1" x14ac:dyDescent="0.25">
      <c r="C299" s="282" t="s">
        <v>33</v>
      </c>
      <c r="D299" s="280" t="s">
        <v>33</v>
      </c>
      <c r="E299" s="167" t="s">
        <v>147</v>
      </c>
      <c r="F299" s="300">
        <v>0</v>
      </c>
      <c r="G299" s="503">
        <f t="shared" si="20"/>
        <v>0</v>
      </c>
      <c r="H299" s="504">
        <f t="shared" si="21"/>
        <v>0</v>
      </c>
      <c r="I299" s="506"/>
      <c r="J299" s="262"/>
    </row>
    <row r="300" spans="3:10" hidden="1" x14ac:dyDescent="0.25">
      <c r="C300" s="282" t="s">
        <v>33</v>
      </c>
      <c r="D300" s="280" t="s">
        <v>33</v>
      </c>
      <c r="E300" s="167" t="s">
        <v>147</v>
      </c>
      <c r="F300" s="300">
        <v>0</v>
      </c>
      <c r="G300" s="503">
        <f t="shared" si="20"/>
        <v>0</v>
      </c>
      <c r="H300" s="504">
        <f t="shared" si="21"/>
        <v>0</v>
      </c>
      <c r="I300" s="506"/>
      <c r="J300" s="262"/>
    </row>
    <row r="301" spans="3:10" hidden="1" x14ac:dyDescent="0.25">
      <c r="C301" s="282" t="s">
        <v>33</v>
      </c>
      <c r="D301" s="280" t="s">
        <v>33</v>
      </c>
      <c r="E301" s="167" t="s">
        <v>147</v>
      </c>
      <c r="F301" s="300">
        <v>0</v>
      </c>
      <c r="G301" s="503">
        <f t="shared" si="20"/>
        <v>0</v>
      </c>
      <c r="H301" s="504">
        <f t="shared" si="21"/>
        <v>0</v>
      </c>
      <c r="I301" s="506"/>
      <c r="J301" s="262"/>
    </row>
    <row r="302" spans="3:10" hidden="1" x14ac:dyDescent="0.25">
      <c r="C302" s="282" t="s">
        <v>33</v>
      </c>
      <c r="D302" s="280" t="s">
        <v>33</v>
      </c>
      <c r="E302" s="167" t="s">
        <v>147</v>
      </c>
      <c r="F302" s="300">
        <v>0</v>
      </c>
      <c r="G302" s="503">
        <f t="shared" si="20"/>
        <v>0</v>
      </c>
      <c r="H302" s="504">
        <f t="shared" si="21"/>
        <v>0</v>
      </c>
      <c r="I302" s="506"/>
      <c r="J302" s="262"/>
    </row>
    <row r="303" spans="3:10" hidden="1" x14ac:dyDescent="0.25">
      <c r="C303" s="282" t="s">
        <v>33</v>
      </c>
      <c r="D303" s="280" t="s">
        <v>33</v>
      </c>
      <c r="E303" s="167" t="s">
        <v>147</v>
      </c>
      <c r="F303" s="300">
        <v>0</v>
      </c>
      <c r="G303" s="503">
        <f t="shared" si="20"/>
        <v>0</v>
      </c>
      <c r="H303" s="504">
        <f t="shared" si="21"/>
        <v>0</v>
      </c>
      <c r="I303" s="506"/>
      <c r="J303" s="262"/>
    </row>
    <row r="304" spans="3:10" hidden="1" x14ac:dyDescent="0.25">
      <c r="C304" s="282" t="s">
        <v>33</v>
      </c>
      <c r="D304" s="280" t="s">
        <v>33</v>
      </c>
      <c r="E304" s="167" t="s">
        <v>147</v>
      </c>
      <c r="F304" s="300">
        <v>0</v>
      </c>
      <c r="G304" s="503">
        <f t="shared" si="20"/>
        <v>0</v>
      </c>
      <c r="H304" s="504">
        <f t="shared" si="21"/>
        <v>0</v>
      </c>
      <c r="I304" s="506"/>
      <c r="J304" s="262"/>
    </row>
    <row r="305" spans="1:10" hidden="1" x14ac:dyDescent="0.25">
      <c r="C305" s="282" t="s">
        <v>33</v>
      </c>
      <c r="D305" s="280" t="s">
        <v>33</v>
      </c>
      <c r="E305" s="167" t="s">
        <v>147</v>
      </c>
      <c r="F305" s="300">
        <v>0</v>
      </c>
      <c r="G305" s="503">
        <f t="shared" si="20"/>
        <v>0</v>
      </c>
      <c r="H305" s="504">
        <f t="shared" si="21"/>
        <v>0</v>
      </c>
      <c r="I305" s="506"/>
      <c r="J305" s="262"/>
    </row>
    <row r="306" spans="1:10" hidden="1" x14ac:dyDescent="0.25">
      <c r="C306" s="282" t="s">
        <v>33</v>
      </c>
      <c r="D306" s="280" t="s">
        <v>33</v>
      </c>
      <c r="E306" s="167" t="s">
        <v>147</v>
      </c>
      <c r="F306" s="300">
        <v>0</v>
      </c>
      <c r="G306" s="503">
        <f t="shared" si="20"/>
        <v>0</v>
      </c>
      <c r="H306" s="504">
        <f t="shared" si="21"/>
        <v>0</v>
      </c>
      <c r="I306" s="506"/>
      <c r="J306" s="262"/>
    </row>
    <row r="307" spans="1:10" hidden="1" x14ac:dyDescent="0.25">
      <c r="C307" s="282" t="s">
        <v>33</v>
      </c>
      <c r="D307" s="280" t="s">
        <v>33</v>
      </c>
      <c r="E307" s="167" t="s">
        <v>147</v>
      </c>
      <c r="F307" s="300">
        <v>0</v>
      </c>
      <c r="G307" s="503">
        <f t="shared" si="20"/>
        <v>0</v>
      </c>
      <c r="H307" s="504">
        <f t="shared" si="21"/>
        <v>0</v>
      </c>
      <c r="I307" s="506"/>
      <c r="J307" s="262"/>
    </row>
    <row r="308" spans="1:10" hidden="1" x14ac:dyDescent="0.25">
      <c r="C308" s="282" t="s">
        <v>33</v>
      </c>
      <c r="D308" s="280" t="s">
        <v>33</v>
      </c>
      <c r="E308" s="167" t="s">
        <v>147</v>
      </c>
      <c r="F308" s="300">
        <v>0</v>
      </c>
      <c r="G308" s="503">
        <f t="shared" si="20"/>
        <v>0</v>
      </c>
      <c r="H308" s="504">
        <f t="shared" si="21"/>
        <v>0</v>
      </c>
      <c r="I308" s="506"/>
      <c r="J308" s="262"/>
    </row>
    <row r="309" spans="1:10" x14ac:dyDescent="0.25">
      <c r="C309" s="282" t="s">
        <v>33</v>
      </c>
      <c r="D309" s="280" t="s">
        <v>33</v>
      </c>
      <c r="E309" s="167" t="s">
        <v>147</v>
      </c>
      <c r="F309" s="300">
        <v>0</v>
      </c>
      <c r="G309" s="503">
        <f t="shared" si="20"/>
        <v>0</v>
      </c>
      <c r="H309" s="504">
        <f t="shared" si="21"/>
        <v>0</v>
      </c>
      <c r="I309" s="375">
        <f>SUM(H289:H309)</f>
        <v>0</v>
      </c>
      <c r="J309" s="262"/>
    </row>
    <row r="310" spans="1:10" x14ac:dyDescent="0.25">
      <c r="C310" s="165"/>
      <c r="D310" s="166"/>
      <c r="E310" s="167"/>
      <c r="F310" s="167"/>
      <c r="G310" s="167"/>
      <c r="H310" s="168"/>
      <c r="J310" s="262"/>
    </row>
    <row r="311" spans="1:10" s="506" customFormat="1" ht="26.25" x14ac:dyDescent="0.4">
      <c r="A311" s="507"/>
      <c r="B311" s="507"/>
      <c r="C311" s="508" t="s">
        <v>1150</v>
      </c>
      <c r="D311" s="509" t="s">
        <v>1143</v>
      </c>
      <c r="E311" s="510" t="s">
        <v>476</v>
      </c>
      <c r="F311" s="510" t="s">
        <v>6</v>
      </c>
      <c r="G311" s="510" t="s">
        <v>7</v>
      </c>
      <c r="H311" s="509" t="s">
        <v>1144</v>
      </c>
      <c r="I311" s="510" t="s">
        <v>1145</v>
      </c>
      <c r="J311" s="510" t="s">
        <v>1146</v>
      </c>
    </row>
    <row r="312" spans="1:10" x14ac:dyDescent="0.25">
      <c r="B312" s="270"/>
      <c r="C312" s="282" t="s">
        <v>1160</v>
      </c>
      <c r="D312" s="280" t="s">
        <v>33</v>
      </c>
      <c r="E312" s="167" t="s">
        <v>147</v>
      </c>
      <c r="F312" s="300">
        <v>0</v>
      </c>
      <c r="G312" s="503">
        <f>(VLOOKUP(D312,$D$522:$F$626,3,FALSE))</f>
        <v>0</v>
      </c>
      <c r="H312" s="504">
        <f>F312*G312</f>
        <v>0</v>
      </c>
      <c r="I312" s="506"/>
      <c r="J312" s="262"/>
    </row>
    <row r="313" spans="1:10" x14ac:dyDescent="0.25">
      <c r="B313" s="270"/>
      <c r="C313" s="282" t="s">
        <v>33</v>
      </c>
      <c r="D313" s="280" t="s">
        <v>33</v>
      </c>
      <c r="E313" s="167" t="s">
        <v>147</v>
      </c>
      <c r="F313" s="300">
        <v>0</v>
      </c>
      <c r="G313" s="503">
        <f t="shared" ref="G313:G332" si="22">(VLOOKUP(D313,$D$522:$F$626,3,FALSE))</f>
        <v>0</v>
      </c>
      <c r="H313" s="504">
        <f t="shared" ref="H313:H332" si="23">F313*G313</f>
        <v>0</v>
      </c>
      <c r="I313" s="506"/>
      <c r="J313" s="262"/>
    </row>
    <row r="314" spans="1:10" x14ac:dyDescent="0.25">
      <c r="B314" s="270"/>
      <c r="C314" s="282" t="s">
        <v>33</v>
      </c>
      <c r="D314" s="280" t="s">
        <v>33</v>
      </c>
      <c r="E314" s="167" t="s">
        <v>147</v>
      </c>
      <c r="F314" s="300">
        <v>0</v>
      </c>
      <c r="G314" s="503">
        <f t="shared" si="22"/>
        <v>0</v>
      </c>
      <c r="H314" s="504">
        <f t="shared" si="23"/>
        <v>0</v>
      </c>
      <c r="I314" s="506"/>
      <c r="J314" s="262"/>
    </row>
    <row r="315" spans="1:10" x14ac:dyDescent="0.25">
      <c r="B315" s="270"/>
      <c r="C315" s="282" t="s">
        <v>33</v>
      </c>
      <c r="D315" s="280" t="s">
        <v>33</v>
      </c>
      <c r="E315" s="167" t="s">
        <v>147</v>
      </c>
      <c r="F315" s="300">
        <v>0</v>
      </c>
      <c r="G315" s="503">
        <f t="shared" si="22"/>
        <v>0</v>
      </c>
      <c r="H315" s="504">
        <f t="shared" si="23"/>
        <v>0</v>
      </c>
      <c r="I315" s="506"/>
      <c r="J315" s="262"/>
    </row>
    <row r="316" spans="1:10" x14ac:dyDescent="0.25">
      <c r="B316" s="270"/>
      <c r="C316" s="282" t="s">
        <v>33</v>
      </c>
      <c r="D316" s="280" t="s">
        <v>33</v>
      </c>
      <c r="E316" s="167" t="s">
        <v>147</v>
      </c>
      <c r="F316" s="300">
        <v>0</v>
      </c>
      <c r="G316" s="503">
        <f t="shared" si="22"/>
        <v>0</v>
      </c>
      <c r="H316" s="504">
        <f t="shared" si="23"/>
        <v>0</v>
      </c>
      <c r="I316" s="506"/>
      <c r="J316" s="262"/>
    </row>
    <row r="317" spans="1:10" hidden="1" x14ac:dyDescent="0.25">
      <c r="B317" s="270"/>
      <c r="C317" s="282" t="s">
        <v>33</v>
      </c>
      <c r="D317" s="280" t="s">
        <v>33</v>
      </c>
      <c r="E317" s="167" t="s">
        <v>147</v>
      </c>
      <c r="F317" s="300">
        <v>0</v>
      </c>
      <c r="G317" s="503">
        <f t="shared" si="22"/>
        <v>0</v>
      </c>
      <c r="H317" s="504">
        <f t="shared" si="23"/>
        <v>0</v>
      </c>
      <c r="I317" s="506"/>
      <c r="J317" s="262"/>
    </row>
    <row r="318" spans="1:10" hidden="1" x14ac:dyDescent="0.25">
      <c r="B318" s="270"/>
      <c r="C318" s="282" t="s">
        <v>33</v>
      </c>
      <c r="D318" s="280" t="s">
        <v>33</v>
      </c>
      <c r="E318" s="167" t="s">
        <v>147</v>
      </c>
      <c r="F318" s="300">
        <v>0</v>
      </c>
      <c r="G318" s="503">
        <f t="shared" si="22"/>
        <v>0</v>
      </c>
      <c r="H318" s="504">
        <f t="shared" si="23"/>
        <v>0</v>
      </c>
      <c r="I318" s="506"/>
      <c r="J318" s="262"/>
    </row>
    <row r="319" spans="1:10" hidden="1" x14ac:dyDescent="0.25">
      <c r="B319" s="270"/>
      <c r="C319" s="282" t="s">
        <v>33</v>
      </c>
      <c r="D319" s="280" t="s">
        <v>33</v>
      </c>
      <c r="E319" s="167" t="s">
        <v>147</v>
      </c>
      <c r="F319" s="300">
        <v>0</v>
      </c>
      <c r="G319" s="503">
        <f t="shared" si="22"/>
        <v>0</v>
      </c>
      <c r="H319" s="504">
        <f t="shared" si="23"/>
        <v>0</v>
      </c>
      <c r="I319" s="506"/>
      <c r="J319" s="262"/>
    </row>
    <row r="320" spans="1:10" hidden="1" x14ac:dyDescent="0.25">
      <c r="B320" s="270"/>
      <c r="C320" s="282" t="s">
        <v>33</v>
      </c>
      <c r="D320" s="280" t="s">
        <v>33</v>
      </c>
      <c r="E320" s="167" t="s">
        <v>147</v>
      </c>
      <c r="F320" s="300">
        <v>0</v>
      </c>
      <c r="G320" s="503">
        <f t="shared" si="22"/>
        <v>0</v>
      </c>
      <c r="H320" s="504">
        <f t="shared" si="23"/>
        <v>0</v>
      </c>
      <c r="I320" s="506"/>
      <c r="J320" s="262"/>
    </row>
    <row r="321" spans="1:10" hidden="1" x14ac:dyDescent="0.25">
      <c r="B321" s="270"/>
      <c r="C321" s="282" t="s">
        <v>33</v>
      </c>
      <c r="D321" s="280" t="s">
        <v>33</v>
      </c>
      <c r="E321" s="167" t="s">
        <v>147</v>
      </c>
      <c r="F321" s="300">
        <v>0</v>
      </c>
      <c r="G321" s="503">
        <f t="shared" si="22"/>
        <v>0</v>
      </c>
      <c r="H321" s="504">
        <f t="shared" si="23"/>
        <v>0</v>
      </c>
      <c r="I321" s="506"/>
      <c r="J321" s="262"/>
    </row>
    <row r="322" spans="1:10" hidden="1" x14ac:dyDescent="0.25">
      <c r="B322" s="270"/>
      <c r="C322" s="282" t="s">
        <v>33</v>
      </c>
      <c r="D322" s="280" t="s">
        <v>33</v>
      </c>
      <c r="E322" s="167" t="s">
        <v>147</v>
      </c>
      <c r="F322" s="300">
        <v>0</v>
      </c>
      <c r="G322" s="503">
        <f t="shared" si="22"/>
        <v>0</v>
      </c>
      <c r="H322" s="504">
        <f t="shared" si="23"/>
        <v>0</v>
      </c>
      <c r="I322" s="506"/>
      <c r="J322" s="262"/>
    </row>
    <row r="323" spans="1:10" hidden="1" x14ac:dyDescent="0.25">
      <c r="B323" s="270"/>
      <c r="C323" s="282" t="s">
        <v>33</v>
      </c>
      <c r="D323" s="280" t="s">
        <v>33</v>
      </c>
      <c r="E323" s="167" t="s">
        <v>147</v>
      </c>
      <c r="F323" s="300">
        <v>0</v>
      </c>
      <c r="G323" s="503">
        <f t="shared" si="22"/>
        <v>0</v>
      </c>
      <c r="H323" s="504">
        <f t="shared" si="23"/>
        <v>0</v>
      </c>
      <c r="I323" s="506"/>
      <c r="J323" s="262"/>
    </row>
    <row r="324" spans="1:10" hidden="1" x14ac:dyDescent="0.25">
      <c r="B324" s="270"/>
      <c r="C324" s="282" t="s">
        <v>33</v>
      </c>
      <c r="D324" s="280" t="s">
        <v>33</v>
      </c>
      <c r="E324" s="167" t="s">
        <v>147</v>
      </c>
      <c r="F324" s="300">
        <v>0</v>
      </c>
      <c r="G324" s="503">
        <f t="shared" si="22"/>
        <v>0</v>
      </c>
      <c r="H324" s="504">
        <f t="shared" si="23"/>
        <v>0</v>
      </c>
      <c r="I324" s="506"/>
      <c r="J324" s="262"/>
    </row>
    <row r="325" spans="1:10" hidden="1" x14ac:dyDescent="0.25">
      <c r="B325" s="270"/>
      <c r="C325" s="282" t="s">
        <v>33</v>
      </c>
      <c r="D325" s="280" t="s">
        <v>33</v>
      </c>
      <c r="E325" s="167" t="s">
        <v>147</v>
      </c>
      <c r="F325" s="300">
        <v>0</v>
      </c>
      <c r="G325" s="503">
        <f t="shared" si="22"/>
        <v>0</v>
      </c>
      <c r="H325" s="504">
        <f t="shared" si="23"/>
        <v>0</v>
      </c>
      <c r="I325" s="506"/>
      <c r="J325" s="262"/>
    </row>
    <row r="326" spans="1:10" hidden="1" x14ac:dyDescent="0.25">
      <c r="B326" s="270"/>
      <c r="C326" s="282" t="s">
        <v>33</v>
      </c>
      <c r="D326" s="280" t="s">
        <v>33</v>
      </c>
      <c r="E326" s="167" t="s">
        <v>147</v>
      </c>
      <c r="F326" s="300">
        <v>0</v>
      </c>
      <c r="G326" s="503">
        <f t="shared" si="22"/>
        <v>0</v>
      </c>
      <c r="H326" s="504">
        <f t="shared" si="23"/>
        <v>0</v>
      </c>
      <c r="I326" s="506"/>
      <c r="J326" s="262"/>
    </row>
    <row r="327" spans="1:10" hidden="1" x14ac:dyDescent="0.25">
      <c r="B327" s="270"/>
      <c r="C327" s="282" t="s">
        <v>33</v>
      </c>
      <c r="D327" s="280" t="s">
        <v>33</v>
      </c>
      <c r="E327" s="167" t="s">
        <v>147</v>
      </c>
      <c r="F327" s="300">
        <v>0</v>
      </c>
      <c r="G327" s="503">
        <f t="shared" si="22"/>
        <v>0</v>
      </c>
      <c r="H327" s="504">
        <f t="shared" si="23"/>
        <v>0</v>
      </c>
      <c r="I327" s="506"/>
      <c r="J327" s="262"/>
    </row>
    <row r="328" spans="1:10" hidden="1" x14ac:dyDescent="0.25">
      <c r="B328" s="270"/>
      <c r="C328" s="282" t="s">
        <v>33</v>
      </c>
      <c r="D328" s="280" t="s">
        <v>33</v>
      </c>
      <c r="E328" s="167" t="s">
        <v>147</v>
      </c>
      <c r="F328" s="300">
        <v>0</v>
      </c>
      <c r="G328" s="503">
        <f t="shared" si="22"/>
        <v>0</v>
      </c>
      <c r="H328" s="504">
        <f t="shared" si="23"/>
        <v>0</v>
      </c>
      <c r="I328" s="506"/>
      <c r="J328" s="262"/>
    </row>
    <row r="329" spans="1:10" hidden="1" x14ac:dyDescent="0.25">
      <c r="B329" s="270"/>
      <c r="C329" s="282" t="s">
        <v>33</v>
      </c>
      <c r="D329" s="280" t="s">
        <v>33</v>
      </c>
      <c r="E329" s="167" t="s">
        <v>147</v>
      </c>
      <c r="F329" s="300">
        <v>0</v>
      </c>
      <c r="G329" s="503">
        <f t="shared" si="22"/>
        <v>0</v>
      </c>
      <c r="H329" s="504">
        <f t="shared" si="23"/>
        <v>0</v>
      </c>
      <c r="I329" s="506"/>
      <c r="J329" s="262"/>
    </row>
    <row r="330" spans="1:10" hidden="1" x14ac:dyDescent="0.25">
      <c r="B330" s="270"/>
      <c r="C330" s="282" t="s">
        <v>33</v>
      </c>
      <c r="D330" s="280" t="s">
        <v>33</v>
      </c>
      <c r="E330" s="167" t="s">
        <v>147</v>
      </c>
      <c r="F330" s="300">
        <v>0</v>
      </c>
      <c r="G330" s="503">
        <f t="shared" si="22"/>
        <v>0</v>
      </c>
      <c r="H330" s="504">
        <f t="shared" si="23"/>
        <v>0</v>
      </c>
      <c r="I330" s="506"/>
      <c r="J330" s="262"/>
    </row>
    <row r="331" spans="1:10" hidden="1" x14ac:dyDescent="0.25">
      <c r="B331" s="270"/>
      <c r="C331" s="282" t="s">
        <v>33</v>
      </c>
      <c r="D331" s="280" t="s">
        <v>33</v>
      </c>
      <c r="E331" s="167" t="s">
        <v>147</v>
      </c>
      <c r="F331" s="300">
        <v>0</v>
      </c>
      <c r="G331" s="503">
        <f t="shared" si="22"/>
        <v>0</v>
      </c>
      <c r="H331" s="504">
        <f t="shared" si="23"/>
        <v>0</v>
      </c>
      <c r="I331" s="506"/>
      <c r="J331" s="262"/>
    </row>
    <row r="332" spans="1:10" x14ac:dyDescent="0.25">
      <c r="B332" s="270"/>
      <c r="C332" s="282" t="s">
        <v>33</v>
      </c>
      <c r="D332" s="280" t="s">
        <v>33</v>
      </c>
      <c r="E332" s="167" t="s">
        <v>147</v>
      </c>
      <c r="F332" s="300">
        <v>0</v>
      </c>
      <c r="G332" s="503">
        <f t="shared" si="22"/>
        <v>0</v>
      </c>
      <c r="H332" s="504">
        <f t="shared" si="23"/>
        <v>0</v>
      </c>
      <c r="I332" s="375">
        <f>SUM(H312:H332)</f>
        <v>0</v>
      </c>
      <c r="J332" s="262"/>
    </row>
    <row r="333" spans="1:10" x14ac:dyDescent="0.25">
      <c r="C333" s="165"/>
      <c r="D333" s="166"/>
      <c r="E333" s="167"/>
      <c r="F333" s="167"/>
      <c r="G333" s="167"/>
      <c r="H333" s="168"/>
      <c r="J333" s="262"/>
    </row>
    <row r="334" spans="1:10" s="506" customFormat="1" ht="26.25" x14ac:dyDescent="0.4">
      <c r="A334" s="507"/>
      <c r="B334" s="507"/>
      <c r="C334" s="508" t="s">
        <v>1150</v>
      </c>
      <c r="D334" s="509" t="s">
        <v>1143</v>
      </c>
      <c r="E334" s="510" t="s">
        <v>476</v>
      </c>
      <c r="F334" s="510" t="s">
        <v>6</v>
      </c>
      <c r="G334" s="510" t="s">
        <v>7</v>
      </c>
      <c r="H334" s="509" t="s">
        <v>1144</v>
      </c>
      <c r="I334" s="510" t="s">
        <v>1145</v>
      </c>
      <c r="J334" s="510" t="s">
        <v>1146</v>
      </c>
    </row>
    <row r="335" spans="1:10" x14ac:dyDescent="0.25">
      <c r="C335" s="282" t="s">
        <v>1161</v>
      </c>
      <c r="D335" s="280" t="s">
        <v>33</v>
      </c>
      <c r="E335" s="167" t="s">
        <v>147</v>
      </c>
      <c r="F335" s="300">
        <v>0</v>
      </c>
      <c r="G335" s="503">
        <f>(VLOOKUP(D335,$D$522:$F$626,3,FALSE))</f>
        <v>0</v>
      </c>
      <c r="H335" s="504">
        <f>F335*G335</f>
        <v>0</v>
      </c>
      <c r="I335" s="506"/>
      <c r="J335" s="262"/>
    </row>
    <row r="336" spans="1:10" x14ac:dyDescent="0.25">
      <c r="C336" s="282" t="s">
        <v>33</v>
      </c>
      <c r="D336" s="280" t="s">
        <v>33</v>
      </c>
      <c r="E336" s="167" t="s">
        <v>147</v>
      </c>
      <c r="F336" s="300">
        <v>0</v>
      </c>
      <c r="G336" s="503">
        <f t="shared" ref="G336:G355" si="24">(VLOOKUP(D336,$D$522:$F$626,3,FALSE))</f>
        <v>0</v>
      </c>
      <c r="H336" s="504">
        <f t="shared" ref="H336:H355" si="25">F336*G336</f>
        <v>0</v>
      </c>
      <c r="I336" s="506"/>
      <c r="J336" s="262"/>
    </row>
    <row r="337" spans="3:10" x14ac:dyDescent="0.25">
      <c r="C337" s="282" t="s">
        <v>33</v>
      </c>
      <c r="D337" s="280" t="s">
        <v>33</v>
      </c>
      <c r="E337" s="167" t="s">
        <v>147</v>
      </c>
      <c r="F337" s="300">
        <v>0</v>
      </c>
      <c r="G337" s="503">
        <f t="shared" si="24"/>
        <v>0</v>
      </c>
      <c r="H337" s="504">
        <f t="shared" si="25"/>
        <v>0</v>
      </c>
      <c r="I337" s="506"/>
      <c r="J337" s="262"/>
    </row>
    <row r="338" spans="3:10" hidden="1" x14ac:dyDescent="0.25">
      <c r="C338" s="282" t="s">
        <v>33</v>
      </c>
      <c r="D338" s="280" t="s">
        <v>33</v>
      </c>
      <c r="E338" s="167" t="s">
        <v>147</v>
      </c>
      <c r="F338" s="300">
        <v>0</v>
      </c>
      <c r="G338" s="503">
        <f t="shared" si="24"/>
        <v>0</v>
      </c>
      <c r="H338" s="504">
        <f t="shared" si="25"/>
        <v>0</v>
      </c>
      <c r="I338" s="506"/>
      <c r="J338" s="262"/>
    </row>
    <row r="339" spans="3:10" hidden="1" x14ac:dyDescent="0.25">
      <c r="C339" s="282" t="s">
        <v>33</v>
      </c>
      <c r="D339" s="280" t="s">
        <v>33</v>
      </c>
      <c r="E339" s="167" t="s">
        <v>147</v>
      </c>
      <c r="F339" s="300">
        <v>0</v>
      </c>
      <c r="G339" s="503">
        <f t="shared" si="24"/>
        <v>0</v>
      </c>
      <c r="H339" s="504">
        <f t="shared" si="25"/>
        <v>0</v>
      </c>
      <c r="I339" s="506"/>
      <c r="J339" s="262"/>
    </row>
    <row r="340" spans="3:10" hidden="1" x14ac:dyDescent="0.25">
      <c r="C340" s="282" t="s">
        <v>33</v>
      </c>
      <c r="D340" s="280" t="s">
        <v>33</v>
      </c>
      <c r="E340" s="167" t="s">
        <v>147</v>
      </c>
      <c r="F340" s="300">
        <v>0</v>
      </c>
      <c r="G340" s="503">
        <f t="shared" si="24"/>
        <v>0</v>
      </c>
      <c r="H340" s="504">
        <f t="shared" si="25"/>
        <v>0</v>
      </c>
      <c r="I340" s="506"/>
      <c r="J340" s="262"/>
    </row>
    <row r="341" spans="3:10" hidden="1" x14ac:dyDescent="0.25">
      <c r="C341" s="282" t="s">
        <v>33</v>
      </c>
      <c r="D341" s="280" t="s">
        <v>33</v>
      </c>
      <c r="E341" s="167" t="s">
        <v>147</v>
      </c>
      <c r="F341" s="300">
        <v>0</v>
      </c>
      <c r="G341" s="503">
        <f t="shared" si="24"/>
        <v>0</v>
      </c>
      <c r="H341" s="504">
        <f t="shared" si="25"/>
        <v>0</v>
      </c>
      <c r="I341" s="506"/>
      <c r="J341" s="262"/>
    </row>
    <row r="342" spans="3:10" hidden="1" x14ac:dyDescent="0.25">
      <c r="C342" s="282" t="s">
        <v>33</v>
      </c>
      <c r="D342" s="280" t="s">
        <v>33</v>
      </c>
      <c r="E342" s="167" t="s">
        <v>147</v>
      </c>
      <c r="F342" s="300">
        <v>0</v>
      </c>
      <c r="G342" s="503">
        <f t="shared" si="24"/>
        <v>0</v>
      </c>
      <c r="H342" s="504">
        <f t="shared" si="25"/>
        <v>0</v>
      </c>
      <c r="I342" s="506"/>
      <c r="J342" s="262"/>
    </row>
    <row r="343" spans="3:10" hidden="1" x14ac:dyDescent="0.25">
      <c r="C343" s="282" t="s">
        <v>33</v>
      </c>
      <c r="D343" s="280" t="s">
        <v>33</v>
      </c>
      <c r="E343" s="167" t="s">
        <v>147</v>
      </c>
      <c r="F343" s="300">
        <v>0</v>
      </c>
      <c r="G343" s="503">
        <f t="shared" si="24"/>
        <v>0</v>
      </c>
      <c r="H343" s="504">
        <f t="shared" si="25"/>
        <v>0</v>
      </c>
      <c r="I343" s="506"/>
      <c r="J343" s="262"/>
    </row>
    <row r="344" spans="3:10" hidden="1" x14ac:dyDescent="0.25">
      <c r="C344" s="282" t="s">
        <v>33</v>
      </c>
      <c r="D344" s="280" t="s">
        <v>33</v>
      </c>
      <c r="E344" s="167" t="s">
        <v>147</v>
      </c>
      <c r="F344" s="300">
        <v>0</v>
      </c>
      <c r="G344" s="503">
        <f t="shared" si="24"/>
        <v>0</v>
      </c>
      <c r="H344" s="504">
        <f t="shared" si="25"/>
        <v>0</v>
      </c>
      <c r="I344" s="506"/>
      <c r="J344" s="262"/>
    </row>
    <row r="345" spans="3:10" hidden="1" x14ac:dyDescent="0.25">
      <c r="C345" s="282" t="s">
        <v>33</v>
      </c>
      <c r="D345" s="280" t="s">
        <v>33</v>
      </c>
      <c r="E345" s="167" t="s">
        <v>147</v>
      </c>
      <c r="F345" s="300">
        <v>0</v>
      </c>
      <c r="G345" s="503">
        <f t="shared" si="24"/>
        <v>0</v>
      </c>
      <c r="H345" s="504">
        <f t="shared" si="25"/>
        <v>0</v>
      </c>
      <c r="I345" s="506"/>
      <c r="J345" s="262"/>
    </row>
    <row r="346" spans="3:10" hidden="1" x14ac:dyDescent="0.25">
      <c r="C346" s="282" t="s">
        <v>33</v>
      </c>
      <c r="D346" s="280" t="s">
        <v>33</v>
      </c>
      <c r="E346" s="167" t="s">
        <v>147</v>
      </c>
      <c r="F346" s="300">
        <v>0</v>
      </c>
      <c r="G346" s="503">
        <f t="shared" si="24"/>
        <v>0</v>
      </c>
      <c r="H346" s="504">
        <f t="shared" si="25"/>
        <v>0</v>
      </c>
      <c r="I346" s="506"/>
      <c r="J346" s="262"/>
    </row>
    <row r="347" spans="3:10" hidden="1" x14ac:dyDescent="0.25">
      <c r="C347" s="282" t="s">
        <v>33</v>
      </c>
      <c r="D347" s="280" t="s">
        <v>33</v>
      </c>
      <c r="E347" s="167" t="s">
        <v>147</v>
      </c>
      <c r="F347" s="300">
        <v>0</v>
      </c>
      <c r="G347" s="503">
        <f t="shared" si="24"/>
        <v>0</v>
      </c>
      <c r="H347" s="504">
        <f t="shared" si="25"/>
        <v>0</v>
      </c>
      <c r="I347" s="506"/>
      <c r="J347" s="262"/>
    </row>
    <row r="348" spans="3:10" hidden="1" x14ac:dyDescent="0.25">
      <c r="C348" s="282" t="s">
        <v>33</v>
      </c>
      <c r="D348" s="280" t="s">
        <v>33</v>
      </c>
      <c r="E348" s="167" t="s">
        <v>147</v>
      </c>
      <c r="F348" s="300">
        <v>0</v>
      </c>
      <c r="G348" s="503">
        <f t="shared" si="24"/>
        <v>0</v>
      </c>
      <c r="H348" s="504">
        <f t="shared" si="25"/>
        <v>0</v>
      </c>
      <c r="I348" s="506"/>
      <c r="J348" s="262"/>
    </row>
    <row r="349" spans="3:10" hidden="1" x14ac:dyDescent="0.25">
      <c r="C349" s="282" t="s">
        <v>33</v>
      </c>
      <c r="D349" s="280" t="s">
        <v>33</v>
      </c>
      <c r="E349" s="167" t="s">
        <v>147</v>
      </c>
      <c r="F349" s="300">
        <v>0</v>
      </c>
      <c r="G349" s="503">
        <f t="shared" si="24"/>
        <v>0</v>
      </c>
      <c r="H349" s="504">
        <f t="shared" si="25"/>
        <v>0</v>
      </c>
      <c r="I349" s="506"/>
      <c r="J349" s="262"/>
    </row>
    <row r="350" spans="3:10" hidden="1" x14ac:dyDescent="0.25">
      <c r="C350" s="282" t="s">
        <v>33</v>
      </c>
      <c r="D350" s="280" t="s">
        <v>33</v>
      </c>
      <c r="E350" s="167" t="s">
        <v>147</v>
      </c>
      <c r="F350" s="300">
        <v>0</v>
      </c>
      <c r="G350" s="503">
        <f t="shared" si="24"/>
        <v>0</v>
      </c>
      <c r="H350" s="504">
        <f t="shared" si="25"/>
        <v>0</v>
      </c>
      <c r="I350" s="506"/>
      <c r="J350" s="262"/>
    </row>
    <row r="351" spans="3:10" hidden="1" x14ac:dyDescent="0.25">
      <c r="C351" s="282" t="s">
        <v>33</v>
      </c>
      <c r="D351" s="280" t="s">
        <v>33</v>
      </c>
      <c r="E351" s="167" t="s">
        <v>147</v>
      </c>
      <c r="F351" s="300">
        <v>0</v>
      </c>
      <c r="G351" s="503">
        <f t="shared" si="24"/>
        <v>0</v>
      </c>
      <c r="H351" s="504">
        <f t="shared" si="25"/>
        <v>0</v>
      </c>
      <c r="I351" s="506"/>
      <c r="J351" s="262"/>
    </row>
    <row r="352" spans="3:10" hidden="1" x14ac:dyDescent="0.25">
      <c r="C352" s="282" t="s">
        <v>33</v>
      </c>
      <c r="D352" s="280" t="s">
        <v>33</v>
      </c>
      <c r="E352" s="167" t="s">
        <v>147</v>
      </c>
      <c r="F352" s="300">
        <v>0</v>
      </c>
      <c r="G352" s="503">
        <f t="shared" si="24"/>
        <v>0</v>
      </c>
      <c r="H352" s="504">
        <f t="shared" si="25"/>
        <v>0</v>
      </c>
      <c r="I352" s="506"/>
      <c r="J352" s="262"/>
    </row>
    <row r="353" spans="1:10" hidden="1" x14ac:dyDescent="0.25">
      <c r="C353" s="282" t="s">
        <v>33</v>
      </c>
      <c r="D353" s="280" t="s">
        <v>33</v>
      </c>
      <c r="E353" s="167" t="s">
        <v>147</v>
      </c>
      <c r="F353" s="300">
        <v>0</v>
      </c>
      <c r="G353" s="503">
        <f t="shared" si="24"/>
        <v>0</v>
      </c>
      <c r="H353" s="504">
        <f t="shared" si="25"/>
        <v>0</v>
      </c>
      <c r="I353" s="506"/>
      <c r="J353" s="262"/>
    </row>
    <row r="354" spans="1:10" hidden="1" x14ac:dyDescent="0.25">
      <c r="C354" s="282" t="s">
        <v>33</v>
      </c>
      <c r="D354" s="280" t="s">
        <v>33</v>
      </c>
      <c r="E354" s="167" t="s">
        <v>147</v>
      </c>
      <c r="F354" s="300">
        <v>0</v>
      </c>
      <c r="G354" s="503">
        <f t="shared" si="24"/>
        <v>0</v>
      </c>
      <c r="H354" s="504">
        <f t="shared" si="25"/>
        <v>0</v>
      </c>
      <c r="I354" s="506"/>
      <c r="J354" s="262"/>
    </row>
    <row r="355" spans="1:10" x14ac:dyDescent="0.25">
      <c r="C355" s="282" t="s">
        <v>33</v>
      </c>
      <c r="D355" s="280" t="s">
        <v>33</v>
      </c>
      <c r="E355" s="167" t="s">
        <v>147</v>
      </c>
      <c r="F355" s="300">
        <v>0</v>
      </c>
      <c r="G355" s="503">
        <f t="shared" si="24"/>
        <v>0</v>
      </c>
      <c r="H355" s="504">
        <f t="shared" si="25"/>
        <v>0</v>
      </c>
      <c r="I355" s="375">
        <f>SUM(H335:H355)</f>
        <v>0</v>
      </c>
      <c r="J355" s="262"/>
    </row>
    <row r="356" spans="1:10" x14ac:dyDescent="0.25">
      <c r="C356" s="282"/>
      <c r="D356" s="283"/>
      <c r="E356" s="167"/>
      <c r="F356" s="281"/>
      <c r="G356" s="503"/>
      <c r="H356" s="511"/>
      <c r="I356" s="506"/>
      <c r="J356" s="262"/>
    </row>
    <row r="357" spans="1:10" s="506" customFormat="1" ht="26.25" x14ac:dyDescent="0.4">
      <c r="A357" s="507"/>
      <c r="B357" s="507"/>
      <c r="C357" s="508" t="s">
        <v>1150</v>
      </c>
      <c r="D357" s="509" t="s">
        <v>1143</v>
      </c>
      <c r="E357" s="510" t="s">
        <v>476</v>
      </c>
      <c r="F357" s="510" t="s">
        <v>6</v>
      </c>
      <c r="G357" s="510" t="s">
        <v>7</v>
      </c>
      <c r="H357" s="509" t="s">
        <v>1144</v>
      </c>
      <c r="I357" s="510" t="s">
        <v>1145</v>
      </c>
      <c r="J357" s="510" t="s">
        <v>1146</v>
      </c>
    </row>
    <row r="358" spans="1:10" x14ac:dyDescent="0.25">
      <c r="C358" s="282" t="s">
        <v>1162</v>
      </c>
      <c r="D358" s="280" t="s">
        <v>33</v>
      </c>
      <c r="E358" s="167" t="s">
        <v>147</v>
      </c>
      <c r="F358" s="300">
        <v>0</v>
      </c>
      <c r="G358" s="503">
        <f>(VLOOKUP(D358,$D$522:$F$626,3,FALSE))</f>
        <v>0</v>
      </c>
      <c r="H358" s="504">
        <f>F358*G358</f>
        <v>0</v>
      </c>
      <c r="I358" s="506"/>
      <c r="J358" s="262"/>
    </row>
    <row r="359" spans="1:10" x14ac:dyDescent="0.25">
      <c r="C359" s="282" t="s">
        <v>33</v>
      </c>
      <c r="D359" s="280" t="s">
        <v>33</v>
      </c>
      <c r="E359" s="167" t="s">
        <v>147</v>
      </c>
      <c r="F359" s="300">
        <v>0</v>
      </c>
      <c r="G359" s="503">
        <f t="shared" ref="G359:G378" si="26">(VLOOKUP(D359,$D$522:$F$626,3,FALSE))</f>
        <v>0</v>
      </c>
      <c r="H359" s="504">
        <f t="shared" ref="H359:H378" si="27">F359*G359</f>
        <v>0</v>
      </c>
      <c r="I359" s="506"/>
      <c r="J359" s="262"/>
    </row>
    <row r="360" spans="1:10" x14ac:dyDescent="0.25">
      <c r="C360" s="282" t="s">
        <v>33</v>
      </c>
      <c r="D360" s="280" t="s">
        <v>33</v>
      </c>
      <c r="E360" s="167" t="s">
        <v>147</v>
      </c>
      <c r="F360" s="300">
        <v>0</v>
      </c>
      <c r="G360" s="503">
        <f t="shared" si="26"/>
        <v>0</v>
      </c>
      <c r="H360" s="504">
        <f t="shared" si="27"/>
        <v>0</v>
      </c>
      <c r="I360" s="506"/>
      <c r="J360" s="262"/>
    </row>
    <row r="361" spans="1:10" x14ac:dyDescent="0.25">
      <c r="C361" s="282" t="s">
        <v>33</v>
      </c>
      <c r="D361" s="280" t="s">
        <v>33</v>
      </c>
      <c r="E361" s="167" t="s">
        <v>147</v>
      </c>
      <c r="F361" s="300">
        <v>0</v>
      </c>
      <c r="G361" s="503">
        <f t="shared" si="26"/>
        <v>0</v>
      </c>
      <c r="H361" s="504">
        <f t="shared" si="27"/>
        <v>0</v>
      </c>
      <c r="I361" s="506"/>
      <c r="J361" s="262"/>
    </row>
    <row r="362" spans="1:10" x14ac:dyDescent="0.25">
      <c r="C362" s="282" t="s">
        <v>33</v>
      </c>
      <c r="D362" s="280" t="s">
        <v>33</v>
      </c>
      <c r="E362" s="167" t="s">
        <v>147</v>
      </c>
      <c r="F362" s="300">
        <v>0</v>
      </c>
      <c r="G362" s="503">
        <f t="shared" si="26"/>
        <v>0</v>
      </c>
      <c r="H362" s="504">
        <f t="shared" si="27"/>
        <v>0</v>
      </c>
      <c r="I362" s="506"/>
      <c r="J362" s="262"/>
    </row>
    <row r="363" spans="1:10" hidden="1" x14ac:dyDescent="0.25">
      <c r="C363" s="282" t="s">
        <v>33</v>
      </c>
      <c r="D363" s="280" t="s">
        <v>33</v>
      </c>
      <c r="E363" s="167" t="s">
        <v>147</v>
      </c>
      <c r="F363" s="300">
        <v>0</v>
      </c>
      <c r="G363" s="503">
        <f t="shared" si="26"/>
        <v>0</v>
      </c>
      <c r="H363" s="504">
        <f t="shared" si="27"/>
        <v>0</v>
      </c>
      <c r="I363" s="506"/>
      <c r="J363" s="262"/>
    </row>
    <row r="364" spans="1:10" hidden="1" x14ac:dyDescent="0.25">
      <c r="C364" s="282" t="s">
        <v>33</v>
      </c>
      <c r="D364" s="280" t="s">
        <v>33</v>
      </c>
      <c r="E364" s="167" t="s">
        <v>147</v>
      </c>
      <c r="F364" s="300">
        <v>0</v>
      </c>
      <c r="G364" s="503">
        <f t="shared" si="26"/>
        <v>0</v>
      </c>
      <c r="H364" s="504">
        <f t="shared" si="27"/>
        <v>0</v>
      </c>
      <c r="I364" s="506"/>
      <c r="J364" s="262"/>
    </row>
    <row r="365" spans="1:10" hidden="1" x14ac:dyDescent="0.25">
      <c r="C365" s="282" t="s">
        <v>33</v>
      </c>
      <c r="D365" s="280" t="s">
        <v>33</v>
      </c>
      <c r="E365" s="167" t="s">
        <v>147</v>
      </c>
      <c r="F365" s="300">
        <v>0</v>
      </c>
      <c r="G365" s="503">
        <f t="shared" si="26"/>
        <v>0</v>
      </c>
      <c r="H365" s="504">
        <f t="shared" si="27"/>
        <v>0</v>
      </c>
      <c r="I365" s="506"/>
      <c r="J365" s="262"/>
    </row>
    <row r="366" spans="1:10" hidden="1" x14ac:dyDescent="0.25">
      <c r="C366" s="282" t="s">
        <v>33</v>
      </c>
      <c r="D366" s="280" t="s">
        <v>33</v>
      </c>
      <c r="E366" s="167" t="s">
        <v>147</v>
      </c>
      <c r="F366" s="300">
        <v>0</v>
      </c>
      <c r="G366" s="503">
        <f t="shared" si="26"/>
        <v>0</v>
      </c>
      <c r="H366" s="504">
        <f t="shared" si="27"/>
        <v>0</v>
      </c>
      <c r="I366" s="506"/>
      <c r="J366" s="262"/>
    </row>
    <row r="367" spans="1:10" hidden="1" x14ac:dyDescent="0.25">
      <c r="C367" s="282" t="s">
        <v>33</v>
      </c>
      <c r="D367" s="280" t="s">
        <v>33</v>
      </c>
      <c r="E367" s="167" t="s">
        <v>147</v>
      </c>
      <c r="F367" s="300">
        <v>0</v>
      </c>
      <c r="G367" s="503">
        <f t="shared" si="26"/>
        <v>0</v>
      </c>
      <c r="H367" s="504">
        <f t="shared" si="27"/>
        <v>0</v>
      </c>
      <c r="I367" s="506"/>
      <c r="J367" s="262"/>
    </row>
    <row r="368" spans="1:10" hidden="1" x14ac:dyDescent="0.25">
      <c r="C368" s="282" t="s">
        <v>33</v>
      </c>
      <c r="D368" s="280" t="s">
        <v>33</v>
      </c>
      <c r="E368" s="167" t="s">
        <v>147</v>
      </c>
      <c r="F368" s="300">
        <v>0</v>
      </c>
      <c r="G368" s="503">
        <f t="shared" si="26"/>
        <v>0</v>
      </c>
      <c r="H368" s="504">
        <f t="shared" si="27"/>
        <v>0</v>
      </c>
      <c r="I368" s="506"/>
      <c r="J368" s="262"/>
    </row>
    <row r="369" spans="1:10" hidden="1" x14ac:dyDescent="0.25">
      <c r="C369" s="282" t="s">
        <v>33</v>
      </c>
      <c r="D369" s="280" t="s">
        <v>33</v>
      </c>
      <c r="E369" s="167" t="s">
        <v>147</v>
      </c>
      <c r="F369" s="300">
        <v>0</v>
      </c>
      <c r="G369" s="503">
        <f t="shared" si="26"/>
        <v>0</v>
      </c>
      <c r="H369" s="504">
        <f t="shared" si="27"/>
        <v>0</v>
      </c>
      <c r="I369" s="506"/>
      <c r="J369" s="262"/>
    </row>
    <row r="370" spans="1:10" hidden="1" x14ac:dyDescent="0.25">
      <c r="C370" s="282" t="s">
        <v>33</v>
      </c>
      <c r="D370" s="280" t="s">
        <v>33</v>
      </c>
      <c r="E370" s="167" t="s">
        <v>147</v>
      </c>
      <c r="F370" s="300">
        <v>0</v>
      </c>
      <c r="G370" s="503">
        <f t="shared" si="26"/>
        <v>0</v>
      </c>
      <c r="H370" s="504">
        <f t="shared" si="27"/>
        <v>0</v>
      </c>
      <c r="I370" s="506"/>
      <c r="J370" s="262"/>
    </row>
    <row r="371" spans="1:10" hidden="1" x14ac:dyDescent="0.25">
      <c r="C371" s="282" t="s">
        <v>33</v>
      </c>
      <c r="D371" s="280" t="s">
        <v>33</v>
      </c>
      <c r="E371" s="167" t="s">
        <v>147</v>
      </c>
      <c r="F371" s="300">
        <v>0</v>
      </c>
      <c r="G371" s="503">
        <f t="shared" si="26"/>
        <v>0</v>
      </c>
      <c r="H371" s="504">
        <f t="shared" si="27"/>
        <v>0</v>
      </c>
      <c r="I371" s="506"/>
      <c r="J371" s="262"/>
    </row>
    <row r="372" spans="1:10" hidden="1" x14ac:dyDescent="0.25">
      <c r="C372" s="282" t="s">
        <v>33</v>
      </c>
      <c r="D372" s="280" t="s">
        <v>33</v>
      </c>
      <c r="E372" s="167" t="s">
        <v>147</v>
      </c>
      <c r="F372" s="300">
        <v>0</v>
      </c>
      <c r="G372" s="503">
        <f t="shared" si="26"/>
        <v>0</v>
      </c>
      <c r="H372" s="504">
        <f t="shared" si="27"/>
        <v>0</v>
      </c>
      <c r="I372" s="506"/>
      <c r="J372" s="262"/>
    </row>
    <row r="373" spans="1:10" hidden="1" x14ac:dyDescent="0.25">
      <c r="C373" s="282" t="s">
        <v>33</v>
      </c>
      <c r="D373" s="280" t="s">
        <v>33</v>
      </c>
      <c r="E373" s="167" t="s">
        <v>147</v>
      </c>
      <c r="F373" s="300">
        <v>0</v>
      </c>
      <c r="G373" s="503">
        <f t="shared" si="26"/>
        <v>0</v>
      </c>
      <c r="H373" s="504">
        <f t="shared" si="27"/>
        <v>0</v>
      </c>
      <c r="I373" s="506"/>
      <c r="J373" s="262"/>
    </row>
    <row r="374" spans="1:10" hidden="1" x14ac:dyDescent="0.25">
      <c r="C374" s="282" t="s">
        <v>33</v>
      </c>
      <c r="D374" s="280" t="s">
        <v>33</v>
      </c>
      <c r="E374" s="167" t="s">
        <v>147</v>
      </c>
      <c r="F374" s="300">
        <v>0</v>
      </c>
      <c r="G374" s="503">
        <f t="shared" si="26"/>
        <v>0</v>
      </c>
      <c r="H374" s="504">
        <f t="shared" si="27"/>
        <v>0</v>
      </c>
      <c r="I374" s="506"/>
      <c r="J374" s="262"/>
    </row>
    <row r="375" spans="1:10" hidden="1" x14ac:dyDescent="0.25">
      <c r="C375" s="282" t="s">
        <v>33</v>
      </c>
      <c r="D375" s="280" t="s">
        <v>33</v>
      </c>
      <c r="E375" s="167" t="s">
        <v>147</v>
      </c>
      <c r="F375" s="300">
        <v>0</v>
      </c>
      <c r="G375" s="503">
        <f t="shared" si="26"/>
        <v>0</v>
      </c>
      <c r="H375" s="504">
        <f t="shared" si="27"/>
        <v>0</v>
      </c>
      <c r="I375" s="506"/>
      <c r="J375" s="262"/>
    </row>
    <row r="376" spans="1:10" hidden="1" x14ac:dyDescent="0.25">
      <c r="C376" s="282" t="s">
        <v>33</v>
      </c>
      <c r="D376" s="280" t="s">
        <v>33</v>
      </c>
      <c r="E376" s="167" t="s">
        <v>147</v>
      </c>
      <c r="F376" s="300">
        <v>0</v>
      </c>
      <c r="G376" s="503">
        <f t="shared" si="26"/>
        <v>0</v>
      </c>
      <c r="H376" s="504">
        <f t="shared" si="27"/>
        <v>0</v>
      </c>
      <c r="I376" s="506"/>
      <c r="J376" s="262"/>
    </row>
    <row r="377" spans="1:10" hidden="1" x14ac:dyDescent="0.25">
      <c r="C377" s="282" t="s">
        <v>33</v>
      </c>
      <c r="D377" s="280" t="s">
        <v>33</v>
      </c>
      <c r="E377" s="167" t="s">
        <v>147</v>
      </c>
      <c r="F377" s="300">
        <v>0</v>
      </c>
      <c r="G377" s="503">
        <f t="shared" si="26"/>
        <v>0</v>
      </c>
      <c r="H377" s="504">
        <f t="shared" si="27"/>
        <v>0</v>
      </c>
      <c r="I377" s="506"/>
      <c r="J377" s="262"/>
    </row>
    <row r="378" spans="1:10" x14ac:dyDescent="0.25">
      <c r="C378" s="282" t="s">
        <v>33</v>
      </c>
      <c r="D378" s="280" t="s">
        <v>33</v>
      </c>
      <c r="E378" s="167" t="s">
        <v>147</v>
      </c>
      <c r="F378" s="300">
        <v>0</v>
      </c>
      <c r="G378" s="503">
        <f t="shared" si="26"/>
        <v>0</v>
      </c>
      <c r="H378" s="504">
        <f t="shared" si="27"/>
        <v>0</v>
      </c>
      <c r="I378" s="375">
        <f>SUM(H358:H378)</f>
        <v>0</v>
      </c>
      <c r="J378" s="262"/>
    </row>
    <row r="379" spans="1:10" x14ac:dyDescent="0.25">
      <c r="C379" s="165"/>
      <c r="D379" s="166"/>
      <c r="E379" s="167"/>
      <c r="F379" s="167"/>
      <c r="G379" s="167"/>
      <c r="H379" s="168"/>
      <c r="J379" s="262"/>
    </row>
    <row r="380" spans="1:10" s="506" customFormat="1" ht="26.25" x14ac:dyDescent="0.4">
      <c r="A380" s="507"/>
      <c r="B380" s="507"/>
      <c r="C380" s="508" t="s">
        <v>1150</v>
      </c>
      <c r="D380" s="509" t="s">
        <v>1143</v>
      </c>
      <c r="E380" s="510" t="s">
        <v>476</v>
      </c>
      <c r="F380" s="510" t="s">
        <v>6</v>
      </c>
      <c r="G380" s="510" t="s">
        <v>7</v>
      </c>
      <c r="H380" s="509" t="s">
        <v>1144</v>
      </c>
      <c r="I380" s="510" t="s">
        <v>1145</v>
      </c>
      <c r="J380" s="510" t="s">
        <v>1146</v>
      </c>
    </row>
    <row r="381" spans="1:10" x14ac:dyDescent="0.25">
      <c r="C381" s="282" t="s">
        <v>1163</v>
      </c>
      <c r="D381" s="280" t="s">
        <v>33</v>
      </c>
      <c r="E381" s="167" t="s">
        <v>147</v>
      </c>
      <c r="F381" s="300">
        <v>0</v>
      </c>
      <c r="G381" s="503">
        <f>(VLOOKUP(D381,$D$522:$F$626,3,FALSE))</f>
        <v>0</v>
      </c>
      <c r="H381" s="504">
        <f>F381*G381</f>
        <v>0</v>
      </c>
      <c r="I381" s="506"/>
      <c r="J381" s="262"/>
    </row>
    <row r="382" spans="1:10" x14ac:dyDescent="0.25">
      <c r="C382" s="282" t="s">
        <v>33</v>
      </c>
      <c r="D382" s="280" t="s">
        <v>33</v>
      </c>
      <c r="E382" s="167" t="s">
        <v>147</v>
      </c>
      <c r="F382" s="300">
        <v>0</v>
      </c>
      <c r="G382" s="503">
        <f t="shared" ref="G382:G401" si="28">(VLOOKUP(D382,$D$522:$F$626,3,FALSE))</f>
        <v>0</v>
      </c>
      <c r="H382" s="504">
        <f t="shared" ref="H382:H401" si="29">F382*G382</f>
        <v>0</v>
      </c>
      <c r="I382" s="506"/>
      <c r="J382" s="262"/>
    </row>
    <row r="383" spans="1:10" x14ac:dyDescent="0.25">
      <c r="C383" s="282" t="s">
        <v>33</v>
      </c>
      <c r="D383" s="280" t="s">
        <v>33</v>
      </c>
      <c r="E383" s="167" t="s">
        <v>147</v>
      </c>
      <c r="F383" s="300">
        <v>0</v>
      </c>
      <c r="G383" s="503">
        <f t="shared" si="28"/>
        <v>0</v>
      </c>
      <c r="H383" s="504">
        <f t="shared" si="29"/>
        <v>0</v>
      </c>
      <c r="I383" s="506"/>
      <c r="J383" s="262"/>
    </row>
    <row r="384" spans="1:10" x14ac:dyDescent="0.25">
      <c r="C384" s="282" t="s">
        <v>33</v>
      </c>
      <c r="D384" s="280" t="s">
        <v>33</v>
      </c>
      <c r="E384" s="167" t="s">
        <v>147</v>
      </c>
      <c r="F384" s="300">
        <v>0</v>
      </c>
      <c r="G384" s="503">
        <f t="shared" si="28"/>
        <v>0</v>
      </c>
      <c r="H384" s="504">
        <f t="shared" si="29"/>
        <v>0</v>
      </c>
      <c r="I384" s="506"/>
      <c r="J384" s="262"/>
    </row>
    <row r="385" spans="3:10" x14ac:dyDescent="0.25">
      <c r="C385" s="282" t="s">
        <v>33</v>
      </c>
      <c r="D385" s="280" t="s">
        <v>33</v>
      </c>
      <c r="E385" s="167" t="s">
        <v>147</v>
      </c>
      <c r="F385" s="300">
        <v>0</v>
      </c>
      <c r="G385" s="503">
        <f t="shared" si="28"/>
        <v>0</v>
      </c>
      <c r="H385" s="504">
        <f t="shared" si="29"/>
        <v>0</v>
      </c>
      <c r="I385" s="506"/>
      <c r="J385" s="262"/>
    </row>
    <row r="386" spans="3:10" hidden="1" x14ac:dyDescent="0.25">
      <c r="C386" s="282" t="s">
        <v>33</v>
      </c>
      <c r="D386" s="280" t="s">
        <v>33</v>
      </c>
      <c r="E386" s="167" t="s">
        <v>147</v>
      </c>
      <c r="F386" s="300">
        <v>0</v>
      </c>
      <c r="G386" s="503">
        <f t="shared" si="28"/>
        <v>0</v>
      </c>
      <c r="H386" s="504">
        <f t="shared" si="29"/>
        <v>0</v>
      </c>
      <c r="I386" s="506"/>
      <c r="J386" s="262"/>
    </row>
    <row r="387" spans="3:10" hidden="1" x14ac:dyDescent="0.25">
      <c r="C387" s="282" t="s">
        <v>33</v>
      </c>
      <c r="D387" s="280" t="s">
        <v>33</v>
      </c>
      <c r="E387" s="167" t="s">
        <v>147</v>
      </c>
      <c r="F387" s="300">
        <v>0</v>
      </c>
      <c r="G387" s="503">
        <f t="shared" si="28"/>
        <v>0</v>
      </c>
      <c r="H387" s="504">
        <f t="shared" si="29"/>
        <v>0</v>
      </c>
      <c r="I387" s="506"/>
      <c r="J387" s="262"/>
    </row>
    <row r="388" spans="3:10" hidden="1" x14ac:dyDescent="0.25">
      <c r="C388" s="282" t="s">
        <v>33</v>
      </c>
      <c r="D388" s="280" t="s">
        <v>33</v>
      </c>
      <c r="E388" s="167" t="s">
        <v>147</v>
      </c>
      <c r="F388" s="300">
        <v>0</v>
      </c>
      <c r="G388" s="503">
        <f t="shared" si="28"/>
        <v>0</v>
      </c>
      <c r="H388" s="504">
        <f t="shared" si="29"/>
        <v>0</v>
      </c>
      <c r="I388" s="506"/>
      <c r="J388" s="262"/>
    </row>
    <row r="389" spans="3:10" hidden="1" x14ac:dyDescent="0.25">
      <c r="C389" s="282" t="s">
        <v>33</v>
      </c>
      <c r="D389" s="280" t="s">
        <v>33</v>
      </c>
      <c r="E389" s="167" t="s">
        <v>147</v>
      </c>
      <c r="F389" s="300">
        <v>0</v>
      </c>
      <c r="G389" s="503">
        <f t="shared" si="28"/>
        <v>0</v>
      </c>
      <c r="H389" s="504">
        <f t="shared" si="29"/>
        <v>0</v>
      </c>
      <c r="I389" s="506"/>
      <c r="J389" s="262"/>
    </row>
    <row r="390" spans="3:10" hidden="1" x14ac:dyDescent="0.25">
      <c r="C390" s="282" t="s">
        <v>33</v>
      </c>
      <c r="D390" s="280" t="s">
        <v>33</v>
      </c>
      <c r="E390" s="167" t="s">
        <v>147</v>
      </c>
      <c r="F390" s="300">
        <v>0</v>
      </c>
      <c r="G390" s="503">
        <f t="shared" si="28"/>
        <v>0</v>
      </c>
      <c r="H390" s="504">
        <f t="shared" si="29"/>
        <v>0</v>
      </c>
      <c r="I390" s="506"/>
      <c r="J390" s="262"/>
    </row>
    <row r="391" spans="3:10" hidden="1" x14ac:dyDescent="0.25">
      <c r="C391" s="282" t="s">
        <v>33</v>
      </c>
      <c r="D391" s="280" t="s">
        <v>33</v>
      </c>
      <c r="E391" s="167" t="s">
        <v>147</v>
      </c>
      <c r="F391" s="300">
        <v>0</v>
      </c>
      <c r="G391" s="503">
        <f t="shared" si="28"/>
        <v>0</v>
      </c>
      <c r="H391" s="504">
        <f t="shared" si="29"/>
        <v>0</v>
      </c>
      <c r="I391" s="506"/>
      <c r="J391" s="262"/>
    </row>
    <row r="392" spans="3:10" hidden="1" x14ac:dyDescent="0.25">
      <c r="C392" s="282" t="s">
        <v>33</v>
      </c>
      <c r="D392" s="280" t="s">
        <v>33</v>
      </c>
      <c r="E392" s="167" t="s">
        <v>147</v>
      </c>
      <c r="F392" s="300">
        <v>0</v>
      </c>
      <c r="G392" s="503">
        <f t="shared" si="28"/>
        <v>0</v>
      </c>
      <c r="H392" s="504">
        <f t="shared" si="29"/>
        <v>0</v>
      </c>
      <c r="I392" s="506"/>
      <c r="J392" s="262"/>
    </row>
    <row r="393" spans="3:10" hidden="1" x14ac:dyDescent="0.25">
      <c r="C393" s="282" t="s">
        <v>33</v>
      </c>
      <c r="D393" s="280" t="s">
        <v>33</v>
      </c>
      <c r="E393" s="167" t="s">
        <v>147</v>
      </c>
      <c r="F393" s="300">
        <v>0</v>
      </c>
      <c r="G393" s="503">
        <f t="shared" si="28"/>
        <v>0</v>
      </c>
      <c r="H393" s="504">
        <f t="shared" si="29"/>
        <v>0</v>
      </c>
      <c r="I393" s="506"/>
      <c r="J393" s="262"/>
    </row>
    <row r="394" spans="3:10" hidden="1" x14ac:dyDescent="0.25">
      <c r="C394" s="282" t="s">
        <v>33</v>
      </c>
      <c r="D394" s="280" t="s">
        <v>33</v>
      </c>
      <c r="E394" s="167" t="s">
        <v>147</v>
      </c>
      <c r="F394" s="300">
        <v>0</v>
      </c>
      <c r="G394" s="503">
        <f t="shared" si="28"/>
        <v>0</v>
      </c>
      <c r="H394" s="504">
        <f t="shared" si="29"/>
        <v>0</v>
      </c>
      <c r="I394" s="506"/>
      <c r="J394" s="262"/>
    </row>
    <row r="395" spans="3:10" hidden="1" x14ac:dyDescent="0.25">
      <c r="C395" s="282" t="s">
        <v>33</v>
      </c>
      <c r="D395" s="280" t="s">
        <v>33</v>
      </c>
      <c r="E395" s="167" t="s">
        <v>147</v>
      </c>
      <c r="F395" s="300">
        <v>0</v>
      </c>
      <c r="G395" s="503">
        <f t="shared" si="28"/>
        <v>0</v>
      </c>
      <c r="H395" s="504">
        <f t="shared" si="29"/>
        <v>0</v>
      </c>
      <c r="I395" s="506"/>
      <c r="J395" s="262"/>
    </row>
    <row r="396" spans="3:10" hidden="1" x14ac:dyDescent="0.25">
      <c r="C396" s="282" t="s">
        <v>33</v>
      </c>
      <c r="D396" s="280" t="s">
        <v>33</v>
      </c>
      <c r="E396" s="167" t="s">
        <v>147</v>
      </c>
      <c r="F396" s="300">
        <v>0</v>
      </c>
      <c r="G396" s="503">
        <f t="shared" si="28"/>
        <v>0</v>
      </c>
      <c r="H396" s="504">
        <f t="shared" si="29"/>
        <v>0</v>
      </c>
      <c r="I396" s="506"/>
      <c r="J396" s="262"/>
    </row>
    <row r="397" spans="3:10" hidden="1" x14ac:dyDescent="0.25">
      <c r="C397" s="282" t="s">
        <v>33</v>
      </c>
      <c r="D397" s="280" t="s">
        <v>33</v>
      </c>
      <c r="E397" s="167" t="s">
        <v>147</v>
      </c>
      <c r="F397" s="300">
        <v>0</v>
      </c>
      <c r="G397" s="503">
        <f t="shared" si="28"/>
        <v>0</v>
      </c>
      <c r="H397" s="504">
        <f t="shared" si="29"/>
        <v>0</v>
      </c>
      <c r="I397" s="506"/>
      <c r="J397" s="262"/>
    </row>
    <row r="398" spans="3:10" hidden="1" x14ac:dyDescent="0.25">
      <c r="C398" s="282" t="s">
        <v>33</v>
      </c>
      <c r="D398" s="280" t="s">
        <v>33</v>
      </c>
      <c r="E398" s="167" t="s">
        <v>147</v>
      </c>
      <c r="F398" s="300">
        <v>0</v>
      </c>
      <c r="G398" s="503">
        <f t="shared" si="28"/>
        <v>0</v>
      </c>
      <c r="H398" s="504">
        <f t="shared" si="29"/>
        <v>0</v>
      </c>
      <c r="I398" s="506"/>
      <c r="J398" s="262"/>
    </row>
    <row r="399" spans="3:10" hidden="1" x14ac:dyDescent="0.25">
      <c r="C399" s="282" t="s">
        <v>33</v>
      </c>
      <c r="D399" s="280" t="s">
        <v>33</v>
      </c>
      <c r="E399" s="167" t="s">
        <v>147</v>
      </c>
      <c r="F399" s="300">
        <v>0</v>
      </c>
      <c r="G399" s="503">
        <f t="shared" si="28"/>
        <v>0</v>
      </c>
      <c r="H399" s="504">
        <f t="shared" si="29"/>
        <v>0</v>
      </c>
      <c r="I399" s="506"/>
      <c r="J399" s="262"/>
    </row>
    <row r="400" spans="3:10" hidden="1" x14ac:dyDescent="0.25">
      <c r="C400" s="282" t="s">
        <v>33</v>
      </c>
      <c r="D400" s="280" t="s">
        <v>33</v>
      </c>
      <c r="E400" s="167" t="s">
        <v>147</v>
      </c>
      <c r="F400" s="300">
        <v>0</v>
      </c>
      <c r="G400" s="503">
        <f t="shared" si="28"/>
        <v>0</v>
      </c>
      <c r="H400" s="504">
        <f t="shared" si="29"/>
        <v>0</v>
      </c>
      <c r="I400" s="506"/>
      <c r="J400" s="262"/>
    </row>
    <row r="401" spans="1:10" x14ac:dyDescent="0.25">
      <c r="C401" s="282" t="s">
        <v>33</v>
      </c>
      <c r="D401" s="280" t="s">
        <v>33</v>
      </c>
      <c r="E401" s="167" t="s">
        <v>147</v>
      </c>
      <c r="F401" s="300">
        <v>0</v>
      </c>
      <c r="G401" s="503">
        <f t="shared" si="28"/>
        <v>0</v>
      </c>
      <c r="H401" s="504">
        <f t="shared" si="29"/>
        <v>0</v>
      </c>
      <c r="I401" s="375">
        <f>SUM(H381:H401)</f>
        <v>0</v>
      </c>
      <c r="J401" s="262"/>
    </row>
    <row r="402" spans="1:10" x14ac:dyDescent="0.25">
      <c r="C402" s="165"/>
      <c r="D402" s="166"/>
      <c r="E402" s="167"/>
      <c r="F402" s="167"/>
      <c r="G402" s="167"/>
      <c r="H402" s="168"/>
      <c r="J402" s="262"/>
    </row>
    <row r="403" spans="1:10" s="506" customFormat="1" ht="26.25" x14ac:dyDescent="0.4">
      <c r="A403" s="507"/>
      <c r="B403" s="507"/>
      <c r="C403" s="508" t="s">
        <v>1150</v>
      </c>
      <c r="D403" s="509" t="s">
        <v>1143</v>
      </c>
      <c r="E403" s="510" t="s">
        <v>476</v>
      </c>
      <c r="F403" s="510" t="s">
        <v>6</v>
      </c>
      <c r="G403" s="510" t="s">
        <v>7</v>
      </c>
      <c r="H403" s="509" t="s">
        <v>1144</v>
      </c>
      <c r="I403" s="510" t="s">
        <v>1145</v>
      </c>
      <c r="J403" s="510" t="s">
        <v>1146</v>
      </c>
    </row>
    <row r="404" spans="1:10" x14ac:dyDescent="0.25">
      <c r="C404" s="282" t="s">
        <v>1164</v>
      </c>
      <c r="D404" s="280" t="s">
        <v>33</v>
      </c>
      <c r="E404" s="167" t="s">
        <v>147</v>
      </c>
      <c r="F404" s="300">
        <v>0</v>
      </c>
      <c r="G404" s="503">
        <f>(VLOOKUP(D404,$D$522:$F$626,3,FALSE))</f>
        <v>0</v>
      </c>
      <c r="H404" s="504">
        <f>F404*G404</f>
        <v>0</v>
      </c>
      <c r="I404" s="506"/>
      <c r="J404" s="262"/>
    </row>
    <row r="405" spans="1:10" x14ac:dyDescent="0.25">
      <c r="C405" s="282" t="s">
        <v>33</v>
      </c>
      <c r="D405" s="280" t="s">
        <v>33</v>
      </c>
      <c r="E405" s="167" t="s">
        <v>147</v>
      </c>
      <c r="F405" s="300">
        <v>0</v>
      </c>
      <c r="G405" s="503">
        <f t="shared" ref="G405:G424" si="30">(VLOOKUP(D405,$D$522:$F$626,3,FALSE))</f>
        <v>0</v>
      </c>
      <c r="H405" s="504">
        <f t="shared" ref="H405:H424" si="31">F405*G405</f>
        <v>0</v>
      </c>
      <c r="I405" s="506"/>
      <c r="J405" s="262"/>
    </row>
    <row r="406" spans="1:10" x14ac:dyDescent="0.25">
      <c r="C406" s="282" t="s">
        <v>33</v>
      </c>
      <c r="D406" s="280" t="s">
        <v>33</v>
      </c>
      <c r="E406" s="167" t="s">
        <v>147</v>
      </c>
      <c r="F406" s="300">
        <v>0</v>
      </c>
      <c r="G406" s="503">
        <f t="shared" si="30"/>
        <v>0</v>
      </c>
      <c r="H406" s="504">
        <f t="shared" si="31"/>
        <v>0</v>
      </c>
      <c r="I406" s="506"/>
      <c r="J406" s="262"/>
    </row>
    <row r="407" spans="1:10" x14ac:dyDescent="0.25">
      <c r="C407" s="282" t="s">
        <v>33</v>
      </c>
      <c r="D407" s="280" t="s">
        <v>33</v>
      </c>
      <c r="E407" s="167" t="s">
        <v>147</v>
      </c>
      <c r="F407" s="300">
        <v>0</v>
      </c>
      <c r="G407" s="503">
        <f t="shared" si="30"/>
        <v>0</v>
      </c>
      <c r="H407" s="504">
        <f t="shared" si="31"/>
        <v>0</v>
      </c>
      <c r="I407" s="506"/>
      <c r="J407" s="262"/>
    </row>
    <row r="408" spans="1:10" x14ac:dyDescent="0.25">
      <c r="C408" s="282" t="s">
        <v>33</v>
      </c>
      <c r="D408" s="280" t="s">
        <v>33</v>
      </c>
      <c r="E408" s="167" t="s">
        <v>147</v>
      </c>
      <c r="F408" s="300">
        <v>0</v>
      </c>
      <c r="G408" s="503">
        <f t="shared" si="30"/>
        <v>0</v>
      </c>
      <c r="H408" s="504">
        <f t="shared" si="31"/>
        <v>0</v>
      </c>
      <c r="I408" s="506"/>
      <c r="J408" s="262"/>
    </row>
    <row r="409" spans="1:10" hidden="1" x14ac:dyDescent="0.25">
      <c r="C409" s="282" t="s">
        <v>33</v>
      </c>
      <c r="D409" s="280" t="s">
        <v>33</v>
      </c>
      <c r="E409" s="167" t="s">
        <v>147</v>
      </c>
      <c r="F409" s="300">
        <v>0</v>
      </c>
      <c r="G409" s="503">
        <f t="shared" si="30"/>
        <v>0</v>
      </c>
      <c r="H409" s="504">
        <f t="shared" si="31"/>
        <v>0</v>
      </c>
      <c r="I409" s="506"/>
      <c r="J409" s="262"/>
    </row>
    <row r="410" spans="1:10" hidden="1" x14ac:dyDescent="0.25">
      <c r="C410" s="282" t="s">
        <v>33</v>
      </c>
      <c r="D410" s="280" t="s">
        <v>33</v>
      </c>
      <c r="E410" s="167" t="s">
        <v>147</v>
      </c>
      <c r="F410" s="300">
        <v>0</v>
      </c>
      <c r="G410" s="503">
        <f t="shared" si="30"/>
        <v>0</v>
      </c>
      <c r="H410" s="504">
        <f t="shared" si="31"/>
        <v>0</v>
      </c>
      <c r="I410" s="506"/>
      <c r="J410" s="262"/>
    </row>
    <row r="411" spans="1:10" hidden="1" x14ac:dyDescent="0.25">
      <c r="C411" s="282" t="s">
        <v>33</v>
      </c>
      <c r="D411" s="280" t="s">
        <v>33</v>
      </c>
      <c r="E411" s="167" t="s">
        <v>147</v>
      </c>
      <c r="F411" s="300">
        <v>0</v>
      </c>
      <c r="G411" s="503">
        <f t="shared" si="30"/>
        <v>0</v>
      </c>
      <c r="H411" s="504">
        <f t="shared" si="31"/>
        <v>0</v>
      </c>
      <c r="I411" s="506"/>
      <c r="J411" s="262"/>
    </row>
    <row r="412" spans="1:10" hidden="1" x14ac:dyDescent="0.25">
      <c r="C412" s="282" t="s">
        <v>33</v>
      </c>
      <c r="D412" s="280" t="s">
        <v>33</v>
      </c>
      <c r="E412" s="167" t="s">
        <v>147</v>
      </c>
      <c r="F412" s="300">
        <v>0</v>
      </c>
      <c r="G412" s="503">
        <f t="shared" si="30"/>
        <v>0</v>
      </c>
      <c r="H412" s="504">
        <f t="shared" si="31"/>
        <v>0</v>
      </c>
      <c r="I412" s="506"/>
      <c r="J412" s="262"/>
    </row>
    <row r="413" spans="1:10" hidden="1" x14ac:dyDescent="0.25">
      <c r="C413" s="282" t="s">
        <v>33</v>
      </c>
      <c r="D413" s="280" t="s">
        <v>33</v>
      </c>
      <c r="E413" s="167" t="s">
        <v>147</v>
      </c>
      <c r="F413" s="300">
        <v>0</v>
      </c>
      <c r="G413" s="503">
        <f t="shared" si="30"/>
        <v>0</v>
      </c>
      <c r="H413" s="504">
        <f t="shared" si="31"/>
        <v>0</v>
      </c>
      <c r="I413" s="506"/>
      <c r="J413" s="262"/>
    </row>
    <row r="414" spans="1:10" hidden="1" x14ac:dyDescent="0.25">
      <c r="C414" s="282" t="s">
        <v>33</v>
      </c>
      <c r="D414" s="280" t="s">
        <v>33</v>
      </c>
      <c r="E414" s="167" t="s">
        <v>147</v>
      </c>
      <c r="F414" s="300">
        <v>0</v>
      </c>
      <c r="G414" s="503">
        <f t="shared" si="30"/>
        <v>0</v>
      </c>
      <c r="H414" s="504">
        <f t="shared" si="31"/>
        <v>0</v>
      </c>
      <c r="I414" s="506"/>
      <c r="J414" s="262"/>
    </row>
    <row r="415" spans="1:10" hidden="1" x14ac:dyDescent="0.25">
      <c r="C415" s="282" t="s">
        <v>33</v>
      </c>
      <c r="D415" s="280" t="s">
        <v>33</v>
      </c>
      <c r="E415" s="167" t="s">
        <v>147</v>
      </c>
      <c r="F415" s="300">
        <v>0</v>
      </c>
      <c r="G415" s="503">
        <f t="shared" si="30"/>
        <v>0</v>
      </c>
      <c r="H415" s="504">
        <f t="shared" si="31"/>
        <v>0</v>
      </c>
      <c r="I415" s="506"/>
      <c r="J415" s="262"/>
    </row>
    <row r="416" spans="1:10" hidden="1" x14ac:dyDescent="0.25">
      <c r="C416" s="282" t="s">
        <v>33</v>
      </c>
      <c r="D416" s="280" t="s">
        <v>33</v>
      </c>
      <c r="E416" s="167" t="s">
        <v>147</v>
      </c>
      <c r="F416" s="300">
        <v>0</v>
      </c>
      <c r="G416" s="503">
        <f t="shared" si="30"/>
        <v>0</v>
      </c>
      <c r="H416" s="504">
        <f t="shared" si="31"/>
        <v>0</v>
      </c>
      <c r="I416" s="506"/>
      <c r="J416" s="262"/>
    </row>
    <row r="417" spans="3:10" hidden="1" x14ac:dyDescent="0.25">
      <c r="C417" s="282" t="s">
        <v>33</v>
      </c>
      <c r="D417" s="280" t="s">
        <v>33</v>
      </c>
      <c r="E417" s="167" t="s">
        <v>147</v>
      </c>
      <c r="F417" s="300">
        <v>0</v>
      </c>
      <c r="G417" s="503">
        <f t="shared" si="30"/>
        <v>0</v>
      </c>
      <c r="H417" s="504">
        <f t="shared" si="31"/>
        <v>0</v>
      </c>
      <c r="I417" s="506"/>
      <c r="J417" s="262"/>
    </row>
    <row r="418" spans="3:10" hidden="1" x14ac:dyDescent="0.25">
      <c r="C418" s="282" t="s">
        <v>33</v>
      </c>
      <c r="D418" s="280" t="s">
        <v>33</v>
      </c>
      <c r="E418" s="167" t="s">
        <v>147</v>
      </c>
      <c r="F418" s="300">
        <v>0</v>
      </c>
      <c r="G418" s="503">
        <f t="shared" si="30"/>
        <v>0</v>
      </c>
      <c r="H418" s="504">
        <f t="shared" si="31"/>
        <v>0</v>
      </c>
      <c r="I418" s="506"/>
      <c r="J418" s="262"/>
    </row>
    <row r="419" spans="3:10" hidden="1" x14ac:dyDescent="0.25">
      <c r="C419" s="282" t="s">
        <v>33</v>
      </c>
      <c r="D419" s="280" t="s">
        <v>33</v>
      </c>
      <c r="E419" s="167" t="s">
        <v>147</v>
      </c>
      <c r="F419" s="300">
        <v>0</v>
      </c>
      <c r="G419" s="503">
        <f t="shared" si="30"/>
        <v>0</v>
      </c>
      <c r="H419" s="504">
        <f t="shared" si="31"/>
        <v>0</v>
      </c>
      <c r="I419" s="506"/>
      <c r="J419" s="262"/>
    </row>
    <row r="420" spans="3:10" hidden="1" x14ac:dyDescent="0.25">
      <c r="C420" s="282" t="s">
        <v>33</v>
      </c>
      <c r="D420" s="280" t="s">
        <v>33</v>
      </c>
      <c r="E420" s="167" t="s">
        <v>147</v>
      </c>
      <c r="F420" s="300">
        <v>0</v>
      </c>
      <c r="G420" s="503">
        <f t="shared" si="30"/>
        <v>0</v>
      </c>
      <c r="H420" s="504">
        <f t="shared" si="31"/>
        <v>0</v>
      </c>
      <c r="I420" s="506"/>
      <c r="J420" s="262"/>
    </row>
    <row r="421" spans="3:10" hidden="1" x14ac:dyDescent="0.25">
      <c r="C421" s="282" t="s">
        <v>33</v>
      </c>
      <c r="D421" s="280" t="s">
        <v>33</v>
      </c>
      <c r="E421" s="167" t="s">
        <v>147</v>
      </c>
      <c r="F421" s="300">
        <v>0</v>
      </c>
      <c r="G421" s="503">
        <f t="shared" si="30"/>
        <v>0</v>
      </c>
      <c r="H421" s="504">
        <f t="shared" si="31"/>
        <v>0</v>
      </c>
      <c r="I421" s="506"/>
      <c r="J421" s="262"/>
    </row>
    <row r="422" spans="3:10" hidden="1" x14ac:dyDescent="0.25">
      <c r="C422" s="282" t="s">
        <v>33</v>
      </c>
      <c r="D422" s="280" t="s">
        <v>33</v>
      </c>
      <c r="E422" s="167" t="s">
        <v>147</v>
      </c>
      <c r="F422" s="300">
        <v>0</v>
      </c>
      <c r="G422" s="503">
        <f t="shared" si="30"/>
        <v>0</v>
      </c>
      <c r="H422" s="504">
        <f t="shared" si="31"/>
        <v>0</v>
      </c>
      <c r="I422" s="506"/>
      <c r="J422" s="262"/>
    </row>
    <row r="423" spans="3:10" hidden="1" x14ac:dyDescent="0.25">
      <c r="C423" s="282" t="s">
        <v>33</v>
      </c>
      <c r="D423" s="280" t="s">
        <v>33</v>
      </c>
      <c r="E423" s="167" t="s">
        <v>147</v>
      </c>
      <c r="F423" s="300">
        <v>0</v>
      </c>
      <c r="G423" s="503">
        <f t="shared" si="30"/>
        <v>0</v>
      </c>
      <c r="H423" s="504">
        <f t="shared" si="31"/>
        <v>0</v>
      </c>
      <c r="I423" s="506"/>
      <c r="J423" s="262"/>
    </row>
    <row r="424" spans="3:10" x14ac:dyDescent="0.25">
      <c r="C424" s="282" t="s">
        <v>33</v>
      </c>
      <c r="D424" s="280" t="s">
        <v>33</v>
      </c>
      <c r="E424" s="167" t="s">
        <v>147</v>
      </c>
      <c r="F424" s="300">
        <v>0</v>
      </c>
      <c r="G424" s="503">
        <f t="shared" si="30"/>
        <v>0</v>
      </c>
      <c r="H424" s="504">
        <f t="shared" si="31"/>
        <v>0</v>
      </c>
      <c r="I424" s="375">
        <f>SUM(H404:H424)</f>
        <v>0</v>
      </c>
      <c r="J424" s="262"/>
    </row>
    <row r="425" spans="3:10" x14ac:dyDescent="0.25">
      <c r="C425" s="165"/>
      <c r="D425" s="166"/>
      <c r="E425" s="167"/>
      <c r="F425" s="167"/>
      <c r="G425" s="167"/>
      <c r="H425" s="168"/>
      <c r="J425" s="262"/>
    </row>
    <row r="426" spans="3:10" ht="26.25" x14ac:dyDescent="0.4">
      <c r="C426" s="65" t="s">
        <v>1150</v>
      </c>
      <c r="D426" s="173" t="s">
        <v>1143</v>
      </c>
      <c r="E426" s="174" t="s">
        <v>476</v>
      </c>
      <c r="F426" s="174" t="s">
        <v>6</v>
      </c>
      <c r="G426" s="174" t="s">
        <v>7</v>
      </c>
      <c r="H426" s="173" t="s">
        <v>1144</v>
      </c>
      <c r="I426" s="174" t="s">
        <v>1145</v>
      </c>
      <c r="J426" s="505" t="s">
        <v>1146</v>
      </c>
    </row>
    <row r="427" spans="3:10" x14ac:dyDescent="0.25">
      <c r="C427" s="282" t="s">
        <v>1165</v>
      </c>
      <c r="D427" s="280" t="s">
        <v>33</v>
      </c>
      <c r="E427" s="167" t="s">
        <v>147</v>
      </c>
      <c r="F427" s="300">
        <v>0</v>
      </c>
      <c r="G427" s="503">
        <f>(VLOOKUP(D427,$D$522:$F$626,3,FALSE))</f>
        <v>0</v>
      </c>
      <c r="H427" s="504">
        <f>F427*G427</f>
        <v>0</v>
      </c>
      <c r="I427" s="506"/>
      <c r="J427" s="262"/>
    </row>
    <row r="428" spans="3:10" x14ac:dyDescent="0.25">
      <c r="C428" s="282" t="s">
        <v>33</v>
      </c>
      <c r="D428" s="280" t="s">
        <v>33</v>
      </c>
      <c r="E428" s="167" t="s">
        <v>147</v>
      </c>
      <c r="F428" s="300">
        <v>0</v>
      </c>
      <c r="G428" s="503">
        <f t="shared" ref="G428:G447" si="32">(VLOOKUP(D428,$D$522:$F$626,3,FALSE))</f>
        <v>0</v>
      </c>
      <c r="H428" s="504">
        <f t="shared" ref="H428:H447" si="33">F428*G428</f>
        <v>0</v>
      </c>
      <c r="I428" s="506"/>
      <c r="J428" s="262"/>
    </row>
    <row r="429" spans="3:10" x14ac:dyDescent="0.25">
      <c r="C429" s="282" t="s">
        <v>33</v>
      </c>
      <c r="D429" s="280" t="s">
        <v>33</v>
      </c>
      <c r="E429" s="167" t="s">
        <v>147</v>
      </c>
      <c r="F429" s="300">
        <v>0</v>
      </c>
      <c r="G429" s="503">
        <f t="shared" si="32"/>
        <v>0</v>
      </c>
      <c r="H429" s="504">
        <f t="shared" si="33"/>
        <v>0</v>
      </c>
      <c r="I429" s="506"/>
      <c r="J429" s="262"/>
    </row>
    <row r="430" spans="3:10" x14ac:dyDescent="0.25">
      <c r="C430" s="282" t="s">
        <v>33</v>
      </c>
      <c r="D430" s="280" t="s">
        <v>33</v>
      </c>
      <c r="E430" s="167" t="s">
        <v>147</v>
      </c>
      <c r="F430" s="300">
        <v>0</v>
      </c>
      <c r="G430" s="503">
        <f t="shared" si="32"/>
        <v>0</v>
      </c>
      <c r="H430" s="504">
        <f t="shared" si="33"/>
        <v>0</v>
      </c>
      <c r="I430" s="506"/>
      <c r="J430" s="262"/>
    </row>
    <row r="431" spans="3:10" hidden="1" x14ac:dyDescent="0.25">
      <c r="C431" s="282" t="s">
        <v>33</v>
      </c>
      <c r="D431" s="280" t="s">
        <v>33</v>
      </c>
      <c r="E431" s="167" t="s">
        <v>147</v>
      </c>
      <c r="F431" s="300">
        <v>0</v>
      </c>
      <c r="G431" s="503">
        <f t="shared" si="32"/>
        <v>0</v>
      </c>
      <c r="H431" s="504">
        <f t="shared" si="33"/>
        <v>0</v>
      </c>
      <c r="I431" s="506"/>
      <c r="J431" s="262"/>
    </row>
    <row r="432" spans="3:10" hidden="1" x14ac:dyDescent="0.25">
      <c r="C432" s="282" t="s">
        <v>33</v>
      </c>
      <c r="D432" s="280" t="s">
        <v>33</v>
      </c>
      <c r="E432" s="167" t="s">
        <v>147</v>
      </c>
      <c r="F432" s="300">
        <v>0</v>
      </c>
      <c r="G432" s="503">
        <f t="shared" si="32"/>
        <v>0</v>
      </c>
      <c r="H432" s="504">
        <f t="shared" si="33"/>
        <v>0</v>
      </c>
      <c r="I432" s="506"/>
      <c r="J432" s="262"/>
    </row>
    <row r="433" spans="3:10" hidden="1" x14ac:dyDescent="0.25">
      <c r="C433" s="282" t="s">
        <v>33</v>
      </c>
      <c r="D433" s="280" t="s">
        <v>33</v>
      </c>
      <c r="E433" s="167" t="s">
        <v>147</v>
      </c>
      <c r="F433" s="300">
        <v>0</v>
      </c>
      <c r="G433" s="503">
        <f t="shared" si="32"/>
        <v>0</v>
      </c>
      <c r="H433" s="504">
        <f t="shared" si="33"/>
        <v>0</v>
      </c>
      <c r="I433" s="506"/>
      <c r="J433" s="262"/>
    </row>
    <row r="434" spans="3:10" hidden="1" x14ac:dyDescent="0.25">
      <c r="C434" s="282" t="s">
        <v>33</v>
      </c>
      <c r="D434" s="280" t="s">
        <v>33</v>
      </c>
      <c r="E434" s="167" t="s">
        <v>147</v>
      </c>
      <c r="F434" s="300">
        <v>0</v>
      </c>
      <c r="G434" s="503">
        <f t="shared" si="32"/>
        <v>0</v>
      </c>
      <c r="H434" s="504">
        <f t="shared" si="33"/>
        <v>0</v>
      </c>
      <c r="I434" s="506"/>
      <c r="J434" s="262"/>
    </row>
    <row r="435" spans="3:10" hidden="1" x14ac:dyDescent="0.25">
      <c r="C435" s="282" t="s">
        <v>33</v>
      </c>
      <c r="D435" s="280" t="s">
        <v>33</v>
      </c>
      <c r="E435" s="167" t="s">
        <v>147</v>
      </c>
      <c r="F435" s="300">
        <v>0</v>
      </c>
      <c r="G435" s="503">
        <f t="shared" si="32"/>
        <v>0</v>
      </c>
      <c r="H435" s="504">
        <f t="shared" si="33"/>
        <v>0</v>
      </c>
      <c r="I435" s="506"/>
      <c r="J435" s="262"/>
    </row>
    <row r="436" spans="3:10" hidden="1" x14ac:dyDescent="0.25">
      <c r="C436" s="282" t="s">
        <v>33</v>
      </c>
      <c r="D436" s="280" t="s">
        <v>33</v>
      </c>
      <c r="E436" s="167" t="s">
        <v>147</v>
      </c>
      <c r="F436" s="300">
        <v>0</v>
      </c>
      <c r="G436" s="503">
        <f t="shared" si="32"/>
        <v>0</v>
      </c>
      <c r="H436" s="504">
        <f t="shared" si="33"/>
        <v>0</v>
      </c>
      <c r="I436" s="506"/>
      <c r="J436" s="262"/>
    </row>
    <row r="437" spans="3:10" hidden="1" x14ac:dyDescent="0.25">
      <c r="C437" s="282" t="s">
        <v>33</v>
      </c>
      <c r="D437" s="280" t="s">
        <v>33</v>
      </c>
      <c r="E437" s="167" t="s">
        <v>147</v>
      </c>
      <c r="F437" s="300">
        <v>0</v>
      </c>
      <c r="G437" s="503">
        <f t="shared" si="32"/>
        <v>0</v>
      </c>
      <c r="H437" s="504">
        <f t="shared" si="33"/>
        <v>0</v>
      </c>
      <c r="I437" s="506"/>
      <c r="J437" s="262"/>
    </row>
    <row r="438" spans="3:10" hidden="1" x14ac:dyDescent="0.25">
      <c r="C438" s="282" t="s">
        <v>33</v>
      </c>
      <c r="D438" s="280" t="s">
        <v>33</v>
      </c>
      <c r="E438" s="167" t="s">
        <v>147</v>
      </c>
      <c r="F438" s="300">
        <v>0</v>
      </c>
      <c r="G438" s="503">
        <f t="shared" si="32"/>
        <v>0</v>
      </c>
      <c r="H438" s="504">
        <f t="shared" si="33"/>
        <v>0</v>
      </c>
      <c r="I438" s="506"/>
      <c r="J438" s="262"/>
    </row>
    <row r="439" spans="3:10" hidden="1" x14ac:dyDescent="0.25">
      <c r="C439" s="282" t="s">
        <v>33</v>
      </c>
      <c r="D439" s="280" t="s">
        <v>33</v>
      </c>
      <c r="E439" s="167" t="s">
        <v>147</v>
      </c>
      <c r="F439" s="300">
        <v>0</v>
      </c>
      <c r="G439" s="503">
        <f t="shared" si="32"/>
        <v>0</v>
      </c>
      <c r="H439" s="504">
        <f t="shared" si="33"/>
        <v>0</v>
      </c>
      <c r="I439" s="506"/>
      <c r="J439" s="262"/>
    </row>
    <row r="440" spans="3:10" hidden="1" x14ac:dyDescent="0.25">
      <c r="C440" s="282" t="s">
        <v>33</v>
      </c>
      <c r="D440" s="280" t="s">
        <v>33</v>
      </c>
      <c r="E440" s="167" t="s">
        <v>147</v>
      </c>
      <c r="F440" s="300">
        <v>0</v>
      </c>
      <c r="G440" s="503">
        <f t="shared" si="32"/>
        <v>0</v>
      </c>
      <c r="H440" s="504">
        <f t="shared" si="33"/>
        <v>0</v>
      </c>
      <c r="I440" s="506"/>
      <c r="J440" s="262"/>
    </row>
    <row r="441" spans="3:10" hidden="1" x14ac:dyDescent="0.25">
      <c r="C441" s="282" t="s">
        <v>33</v>
      </c>
      <c r="D441" s="280" t="s">
        <v>33</v>
      </c>
      <c r="E441" s="167" t="s">
        <v>147</v>
      </c>
      <c r="F441" s="300">
        <v>0</v>
      </c>
      <c r="G441" s="503">
        <f t="shared" si="32"/>
        <v>0</v>
      </c>
      <c r="H441" s="504">
        <f t="shared" si="33"/>
        <v>0</v>
      </c>
      <c r="I441" s="506"/>
      <c r="J441" s="262"/>
    </row>
    <row r="442" spans="3:10" hidden="1" x14ac:dyDescent="0.25">
      <c r="C442" s="282" t="s">
        <v>33</v>
      </c>
      <c r="D442" s="280" t="s">
        <v>33</v>
      </c>
      <c r="E442" s="167" t="s">
        <v>147</v>
      </c>
      <c r="F442" s="300">
        <v>0</v>
      </c>
      <c r="G442" s="503">
        <f t="shared" si="32"/>
        <v>0</v>
      </c>
      <c r="H442" s="504">
        <f t="shared" si="33"/>
        <v>0</v>
      </c>
      <c r="I442" s="506"/>
      <c r="J442" s="262"/>
    </row>
    <row r="443" spans="3:10" hidden="1" x14ac:dyDescent="0.25">
      <c r="C443" s="282" t="s">
        <v>33</v>
      </c>
      <c r="D443" s="280" t="s">
        <v>33</v>
      </c>
      <c r="E443" s="167" t="s">
        <v>147</v>
      </c>
      <c r="F443" s="300">
        <v>0</v>
      </c>
      <c r="G443" s="503">
        <f t="shared" si="32"/>
        <v>0</v>
      </c>
      <c r="H443" s="504">
        <f t="shared" si="33"/>
        <v>0</v>
      </c>
      <c r="I443" s="506"/>
      <c r="J443" s="262"/>
    </row>
    <row r="444" spans="3:10" hidden="1" x14ac:dyDescent="0.25">
      <c r="C444" s="282" t="s">
        <v>33</v>
      </c>
      <c r="D444" s="280" t="s">
        <v>33</v>
      </c>
      <c r="E444" s="167" t="s">
        <v>147</v>
      </c>
      <c r="F444" s="300">
        <v>0</v>
      </c>
      <c r="G444" s="503">
        <f t="shared" si="32"/>
        <v>0</v>
      </c>
      <c r="H444" s="504">
        <f t="shared" si="33"/>
        <v>0</v>
      </c>
      <c r="I444" s="506"/>
      <c r="J444" s="262"/>
    </row>
    <row r="445" spans="3:10" hidden="1" x14ac:dyDescent="0.25">
      <c r="C445" s="282" t="s">
        <v>33</v>
      </c>
      <c r="D445" s="280" t="s">
        <v>33</v>
      </c>
      <c r="E445" s="167" t="s">
        <v>147</v>
      </c>
      <c r="F445" s="300">
        <v>0</v>
      </c>
      <c r="G445" s="503">
        <f t="shared" si="32"/>
        <v>0</v>
      </c>
      <c r="H445" s="504">
        <f t="shared" si="33"/>
        <v>0</v>
      </c>
      <c r="I445" s="506"/>
      <c r="J445" s="262"/>
    </row>
    <row r="446" spans="3:10" hidden="1" x14ac:dyDescent="0.25">
      <c r="C446" s="282" t="s">
        <v>33</v>
      </c>
      <c r="D446" s="280" t="s">
        <v>33</v>
      </c>
      <c r="E446" s="167" t="s">
        <v>147</v>
      </c>
      <c r="F446" s="300">
        <v>0</v>
      </c>
      <c r="G446" s="503">
        <f t="shared" si="32"/>
        <v>0</v>
      </c>
      <c r="H446" s="504">
        <f t="shared" si="33"/>
        <v>0</v>
      </c>
      <c r="I446" s="506"/>
      <c r="J446" s="262"/>
    </row>
    <row r="447" spans="3:10" x14ac:dyDescent="0.25">
      <c r="C447" s="282" t="s">
        <v>33</v>
      </c>
      <c r="D447" s="280" t="s">
        <v>33</v>
      </c>
      <c r="E447" s="167" t="s">
        <v>147</v>
      </c>
      <c r="F447" s="300">
        <v>0</v>
      </c>
      <c r="G447" s="503">
        <f t="shared" si="32"/>
        <v>0</v>
      </c>
      <c r="H447" s="504">
        <f t="shared" si="33"/>
        <v>0</v>
      </c>
      <c r="I447" s="375">
        <f>SUM(H427:H447)</f>
        <v>0</v>
      </c>
      <c r="J447" s="262"/>
    </row>
    <row r="448" spans="3:10" x14ac:dyDescent="0.25">
      <c r="C448" s="165"/>
      <c r="D448" s="166"/>
      <c r="E448" s="167"/>
      <c r="F448" s="167"/>
      <c r="G448" s="167"/>
      <c r="H448" s="168"/>
      <c r="J448" s="262"/>
    </row>
    <row r="449" spans="1:10" s="506" customFormat="1" ht="26.25" x14ac:dyDescent="0.4">
      <c r="A449" s="507"/>
      <c r="B449" s="507"/>
      <c r="C449" s="508" t="s">
        <v>1150</v>
      </c>
      <c r="D449" s="509" t="s">
        <v>1143</v>
      </c>
      <c r="E449" s="510" t="s">
        <v>476</v>
      </c>
      <c r="F449" s="510" t="s">
        <v>6</v>
      </c>
      <c r="G449" s="510" t="s">
        <v>7</v>
      </c>
      <c r="H449" s="509" t="s">
        <v>1144</v>
      </c>
      <c r="I449" s="510" t="s">
        <v>1145</v>
      </c>
      <c r="J449" s="510" t="s">
        <v>1146</v>
      </c>
    </row>
    <row r="450" spans="1:10" x14ac:dyDescent="0.25">
      <c r="C450" s="282" t="s">
        <v>592</v>
      </c>
      <c r="D450" s="280" t="s">
        <v>33</v>
      </c>
      <c r="E450" s="167" t="s">
        <v>147</v>
      </c>
      <c r="F450" s="300">
        <v>0</v>
      </c>
      <c r="G450" s="503">
        <f>(VLOOKUP(D450,$D$522:$F$626,3,FALSE))</f>
        <v>0</v>
      </c>
      <c r="H450" s="176">
        <f>F450*G450</f>
        <v>0</v>
      </c>
      <c r="J450" s="262"/>
    </row>
    <row r="451" spans="1:10" x14ac:dyDescent="0.25">
      <c r="C451" s="282" t="s">
        <v>33</v>
      </c>
      <c r="D451" s="280" t="s">
        <v>33</v>
      </c>
      <c r="E451" s="167" t="s">
        <v>147</v>
      </c>
      <c r="F451" s="300">
        <v>0</v>
      </c>
      <c r="G451" s="503">
        <f t="shared" ref="G451:G470" si="34">(VLOOKUP(D451,$D$522:$F$626,3,FALSE))</f>
        <v>0</v>
      </c>
      <c r="H451" s="176">
        <f t="shared" ref="H451:H470" si="35">F451*G451</f>
        <v>0</v>
      </c>
      <c r="J451" s="262"/>
    </row>
    <row r="452" spans="1:10" x14ac:dyDescent="0.25">
      <c r="C452" s="282" t="s">
        <v>33</v>
      </c>
      <c r="D452" s="280" t="s">
        <v>33</v>
      </c>
      <c r="E452" s="167" t="s">
        <v>147</v>
      </c>
      <c r="F452" s="300">
        <v>0</v>
      </c>
      <c r="G452" s="503">
        <f t="shared" si="34"/>
        <v>0</v>
      </c>
      <c r="H452" s="176">
        <f t="shared" si="35"/>
        <v>0</v>
      </c>
      <c r="J452" s="262"/>
    </row>
    <row r="453" spans="1:10" x14ac:dyDescent="0.25">
      <c r="C453" s="282" t="s">
        <v>33</v>
      </c>
      <c r="D453" s="280" t="s">
        <v>33</v>
      </c>
      <c r="E453" s="167" t="s">
        <v>147</v>
      </c>
      <c r="F453" s="300">
        <v>0</v>
      </c>
      <c r="G453" s="503">
        <f t="shared" si="34"/>
        <v>0</v>
      </c>
      <c r="H453" s="176">
        <f t="shared" si="35"/>
        <v>0</v>
      </c>
      <c r="J453" s="262"/>
    </row>
    <row r="454" spans="1:10" hidden="1" x14ac:dyDescent="0.25">
      <c r="C454" s="282" t="s">
        <v>33</v>
      </c>
      <c r="D454" s="280" t="s">
        <v>33</v>
      </c>
      <c r="E454" s="167" t="s">
        <v>147</v>
      </c>
      <c r="F454" s="300">
        <v>0</v>
      </c>
      <c r="G454" s="503">
        <f t="shared" si="34"/>
        <v>0</v>
      </c>
      <c r="H454" s="176">
        <f t="shared" si="35"/>
        <v>0</v>
      </c>
      <c r="J454" s="262"/>
    </row>
    <row r="455" spans="1:10" hidden="1" x14ac:dyDescent="0.25">
      <c r="C455" s="282" t="s">
        <v>33</v>
      </c>
      <c r="D455" s="280" t="s">
        <v>33</v>
      </c>
      <c r="E455" s="167" t="s">
        <v>147</v>
      </c>
      <c r="F455" s="300">
        <v>0</v>
      </c>
      <c r="G455" s="503">
        <f t="shared" si="34"/>
        <v>0</v>
      </c>
      <c r="H455" s="176">
        <f t="shared" si="35"/>
        <v>0</v>
      </c>
      <c r="J455" s="262"/>
    </row>
    <row r="456" spans="1:10" hidden="1" x14ac:dyDescent="0.25">
      <c r="C456" s="282" t="s">
        <v>33</v>
      </c>
      <c r="D456" s="280" t="s">
        <v>33</v>
      </c>
      <c r="E456" s="167" t="s">
        <v>147</v>
      </c>
      <c r="F456" s="300">
        <v>0</v>
      </c>
      <c r="G456" s="503">
        <f t="shared" si="34"/>
        <v>0</v>
      </c>
      <c r="H456" s="176">
        <f t="shared" si="35"/>
        <v>0</v>
      </c>
      <c r="J456" s="262"/>
    </row>
    <row r="457" spans="1:10" hidden="1" x14ac:dyDescent="0.25">
      <c r="C457" s="282" t="s">
        <v>33</v>
      </c>
      <c r="D457" s="280" t="s">
        <v>33</v>
      </c>
      <c r="E457" s="167" t="s">
        <v>147</v>
      </c>
      <c r="F457" s="300">
        <v>0</v>
      </c>
      <c r="G457" s="503">
        <f t="shared" si="34"/>
        <v>0</v>
      </c>
      <c r="H457" s="176">
        <f t="shared" si="35"/>
        <v>0</v>
      </c>
      <c r="J457" s="262"/>
    </row>
    <row r="458" spans="1:10" hidden="1" x14ac:dyDescent="0.25">
      <c r="C458" s="282" t="s">
        <v>33</v>
      </c>
      <c r="D458" s="280" t="s">
        <v>33</v>
      </c>
      <c r="E458" s="167" t="s">
        <v>147</v>
      </c>
      <c r="F458" s="300">
        <v>0</v>
      </c>
      <c r="G458" s="503">
        <f t="shared" si="34"/>
        <v>0</v>
      </c>
      <c r="H458" s="176">
        <f t="shared" si="35"/>
        <v>0</v>
      </c>
      <c r="J458" s="262"/>
    </row>
    <row r="459" spans="1:10" hidden="1" x14ac:dyDescent="0.25">
      <c r="C459" s="282" t="s">
        <v>33</v>
      </c>
      <c r="D459" s="280" t="s">
        <v>33</v>
      </c>
      <c r="E459" s="167" t="s">
        <v>147</v>
      </c>
      <c r="F459" s="300">
        <v>0</v>
      </c>
      <c r="G459" s="503">
        <f t="shared" si="34"/>
        <v>0</v>
      </c>
      <c r="H459" s="176">
        <f t="shared" si="35"/>
        <v>0</v>
      </c>
      <c r="J459" s="262"/>
    </row>
    <row r="460" spans="1:10" hidden="1" x14ac:dyDescent="0.25">
      <c r="C460" s="282" t="s">
        <v>33</v>
      </c>
      <c r="D460" s="280" t="s">
        <v>33</v>
      </c>
      <c r="E460" s="167" t="s">
        <v>147</v>
      </c>
      <c r="F460" s="300">
        <v>0</v>
      </c>
      <c r="G460" s="503">
        <f t="shared" si="34"/>
        <v>0</v>
      </c>
      <c r="H460" s="176">
        <f t="shared" si="35"/>
        <v>0</v>
      </c>
      <c r="J460" s="262"/>
    </row>
    <row r="461" spans="1:10" hidden="1" x14ac:dyDescent="0.25">
      <c r="C461" s="282" t="s">
        <v>33</v>
      </c>
      <c r="D461" s="280" t="s">
        <v>33</v>
      </c>
      <c r="E461" s="167" t="s">
        <v>147</v>
      </c>
      <c r="F461" s="300">
        <v>0</v>
      </c>
      <c r="G461" s="503">
        <f t="shared" si="34"/>
        <v>0</v>
      </c>
      <c r="H461" s="176">
        <f t="shared" si="35"/>
        <v>0</v>
      </c>
      <c r="J461" s="262"/>
    </row>
    <row r="462" spans="1:10" hidden="1" x14ac:dyDescent="0.25">
      <c r="C462" s="282" t="s">
        <v>33</v>
      </c>
      <c r="D462" s="280" t="s">
        <v>33</v>
      </c>
      <c r="E462" s="167" t="s">
        <v>147</v>
      </c>
      <c r="F462" s="300">
        <v>0</v>
      </c>
      <c r="G462" s="503">
        <f t="shared" si="34"/>
        <v>0</v>
      </c>
      <c r="H462" s="176">
        <f t="shared" si="35"/>
        <v>0</v>
      </c>
      <c r="J462" s="262"/>
    </row>
    <row r="463" spans="1:10" hidden="1" x14ac:dyDescent="0.25">
      <c r="C463" s="282" t="s">
        <v>33</v>
      </c>
      <c r="D463" s="280" t="s">
        <v>33</v>
      </c>
      <c r="E463" s="167" t="s">
        <v>147</v>
      </c>
      <c r="F463" s="300">
        <v>0</v>
      </c>
      <c r="G463" s="503">
        <f t="shared" si="34"/>
        <v>0</v>
      </c>
      <c r="H463" s="176">
        <f t="shared" si="35"/>
        <v>0</v>
      </c>
      <c r="J463" s="262"/>
    </row>
    <row r="464" spans="1:10" hidden="1" x14ac:dyDescent="0.25">
      <c r="C464" s="282" t="s">
        <v>33</v>
      </c>
      <c r="D464" s="280" t="s">
        <v>33</v>
      </c>
      <c r="E464" s="167" t="s">
        <v>147</v>
      </c>
      <c r="F464" s="300">
        <v>0</v>
      </c>
      <c r="G464" s="503">
        <f t="shared" si="34"/>
        <v>0</v>
      </c>
      <c r="H464" s="176">
        <f t="shared" si="35"/>
        <v>0</v>
      </c>
      <c r="J464" s="262"/>
    </row>
    <row r="465" spans="3:10" hidden="1" x14ac:dyDescent="0.25">
      <c r="C465" s="282" t="s">
        <v>33</v>
      </c>
      <c r="D465" s="280" t="s">
        <v>33</v>
      </c>
      <c r="E465" s="167" t="s">
        <v>147</v>
      </c>
      <c r="F465" s="300">
        <v>0</v>
      </c>
      <c r="G465" s="503">
        <f t="shared" si="34"/>
        <v>0</v>
      </c>
      <c r="H465" s="176">
        <f t="shared" si="35"/>
        <v>0</v>
      </c>
      <c r="J465" s="262"/>
    </row>
    <row r="466" spans="3:10" hidden="1" x14ac:dyDescent="0.25">
      <c r="C466" s="282" t="s">
        <v>33</v>
      </c>
      <c r="D466" s="280" t="s">
        <v>33</v>
      </c>
      <c r="E466" s="167" t="s">
        <v>147</v>
      </c>
      <c r="F466" s="300">
        <v>0</v>
      </c>
      <c r="G466" s="503">
        <f t="shared" si="34"/>
        <v>0</v>
      </c>
      <c r="H466" s="176">
        <f t="shared" si="35"/>
        <v>0</v>
      </c>
      <c r="J466" s="262"/>
    </row>
    <row r="467" spans="3:10" hidden="1" x14ac:dyDescent="0.25">
      <c r="C467" s="282" t="s">
        <v>33</v>
      </c>
      <c r="D467" s="280" t="s">
        <v>33</v>
      </c>
      <c r="E467" s="167" t="s">
        <v>147</v>
      </c>
      <c r="F467" s="300">
        <v>0</v>
      </c>
      <c r="G467" s="503">
        <f t="shared" si="34"/>
        <v>0</v>
      </c>
      <c r="H467" s="176">
        <f t="shared" si="35"/>
        <v>0</v>
      </c>
      <c r="J467" s="262"/>
    </row>
    <row r="468" spans="3:10" hidden="1" x14ac:dyDescent="0.25">
      <c r="C468" s="282" t="s">
        <v>33</v>
      </c>
      <c r="D468" s="280" t="s">
        <v>33</v>
      </c>
      <c r="E468" s="167" t="s">
        <v>147</v>
      </c>
      <c r="F468" s="300">
        <v>0</v>
      </c>
      <c r="G468" s="503">
        <f t="shared" si="34"/>
        <v>0</v>
      </c>
      <c r="H468" s="176">
        <f t="shared" si="35"/>
        <v>0</v>
      </c>
      <c r="J468" s="262"/>
    </row>
    <row r="469" spans="3:10" hidden="1" x14ac:dyDescent="0.25">
      <c r="C469" s="282" t="s">
        <v>33</v>
      </c>
      <c r="D469" s="280" t="s">
        <v>33</v>
      </c>
      <c r="E469" s="167" t="s">
        <v>147</v>
      </c>
      <c r="F469" s="300">
        <v>0</v>
      </c>
      <c r="G469" s="503">
        <f t="shared" si="34"/>
        <v>0</v>
      </c>
      <c r="H469" s="176">
        <f t="shared" si="35"/>
        <v>0</v>
      </c>
      <c r="J469" s="262"/>
    </row>
    <row r="470" spans="3:10" x14ac:dyDescent="0.25">
      <c r="C470" s="282" t="s">
        <v>33</v>
      </c>
      <c r="D470" s="280" t="s">
        <v>33</v>
      </c>
      <c r="E470" s="167" t="s">
        <v>147</v>
      </c>
      <c r="F470" s="300">
        <v>0</v>
      </c>
      <c r="G470" s="503">
        <f t="shared" si="34"/>
        <v>0</v>
      </c>
      <c r="H470" s="176">
        <f t="shared" si="35"/>
        <v>0</v>
      </c>
      <c r="I470" s="2">
        <f>SUM(H450:H470)</f>
        <v>0</v>
      </c>
      <c r="J470" s="262"/>
    </row>
    <row r="471" spans="3:10" x14ac:dyDescent="0.25">
      <c r="C471" s="165"/>
      <c r="D471" s="166"/>
      <c r="E471" s="167"/>
      <c r="F471" s="167"/>
      <c r="G471" s="167"/>
      <c r="H471" s="168"/>
      <c r="J471" s="262"/>
    </row>
    <row r="472" spans="3:10" ht="26.25" x14ac:dyDescent="0.4">
      <c r="C472" s="65" t="s">
        <v>1150</v>
      </c>
      <c r="D472" s="173" t="s">
        <v>1143</v>
      </c>
      <c r="E472" s="174" t="s">
        <v>476</v>
      </c>
      <c r="F472" s="174" t="s">
        <v>6</v>
      </c>
      <c r="G472" s="174" t="s">
        <v>7</v>
      </c>
      <c r="H472" s="173" t="s">
        <v>1144</v>
      </c>
      <c r="I472" s="174" t="s">
        <v>1145</v>
      </c>
      <c r="J472" s="505" t="s">
        <v>1146</v>
      </c>
    </row>
    <row r="473" spans="3:10" x14ac:dyDescent="0.25">
      <c r="C473" s="282" t="s">
        <v>885</v>
      </c>
      <c r="D473" s="280" t="s">
        <v>33</v>
      </c>
      <c r="E473" s="167" t="s">
        <v>147</v>
      </c>
      <c r="F473" s="300">
        <v>0</v>
      </c>
      <c r="G473" s="503">
        <f>(VLOOKUP(D473,$D$522:$F$626,3,FALSE))</f>
        <v>0</v>
      </c>
      <c r="H473" s="504">
        <f>F473*G473</f>
        <v>0</v>
      </c>
      <c r="I473" s="506"/>
      <c r="J473" s="262"/>
    </row>
    <row r="474" spans="3:10" x14ac:dyDescent="0.25">
      <c r="C474" s="282" t="s">
        <v>33</v>
      </c>
      <c r="D474" s="280" t="s">
        <v>33</v>
      </c>
      <c r="E474" s="167" t="s">
        <v>147</v>
      </c>
      <c r="F474" s="300">
        <v>0</v>
      </c>
      <c r="G474" s="503">
        <f t="shared" ref="G474:G493" si="36">(VLOOKUP(D474,$D$522:$F$626,3,FALSE))</f>
        <v>0</v>
      </c>
      <c r="H474" s="504">
        <f t="shared" ref="H474:H493" si="37">F474*G474</f>
        <v>0</v>
      </c>
      <c r="I474" s="506"/>
      <c r="J474" s="262"/>
    </row>
    <row r="475" spans="3:10" hidden="1" x14ac:dyDescent="0.25">
      <c r="C475" s="282" t="s">
        <v>33</v>
      </c>
      <c r="D475" s="280" t="s">
        <v>33</v>
      </c>
      <c r="E475" s="167" t="s">
        <v>147</v>
      </c>
      <c r="F475" s="300">
        <v>0</v>
      </c>
      <c r="G475" s="503">
        <f t="shared" si="36"/>
        <v>0</v>
      </c>
      <c r="H475" s="504">
        <f t="shared" si="37"/>
        <v>0</v>
      </c>
      <c r="I475" s="506"/>
      <c r="J475" s="262"/>
    </row>
    <row r="476" spans="3:10" hidden="1" x14ac:dyDescent="0.25">
      <c r="C476" s="282" t="s">
        <v>33</v>
      </c>
      <c r="D476" s="280" t="s">
        <v>33</v>
      </c>
      <c r="E476" s="167" t="s">
        <v>147</v>
      </c>
      <c r="F476" s="300">
        <v>0</v>
      </c>
      <c r="G476" s="503">
        <f t="shared" si="36"/>
        <v>0</v>
      </c>
      <c r="H476" s="504">
        <f t="shared" si="37"/>
        <v>0</v>
      </c>
      <c r="I476" s="506"/>
      <c r="J476" s="262"/>
    </row>
    <row r="477" spans="3:10" hidden="1" x14ac:dyDescent="0.25">
      <c r="C477" s="282" t="s">
        <v>33</v>
      </c>
      <c r="D477" s="280" t="s">
        <v>33</v>
      </c>
      <c r="E477" s="167" t="s">
        <v>147</v>
      </c>
      <c r="F477" s="300">
        <v>0</v>
      </c>
      <c r="G477" s="503">
        <f t="shared" si="36"/>
        <v>0</v>
      </c>
      <c r="H477" s="504">
        <f t="shared" si="37"/>
        <v>0</v>
      </c>
      <c r="I477" s="506"/>
      <c r="J477" s="262"/>
    </row>
    <row r="478" spans="3:10" hidden="1" x14ac:dyDescent="0.25">
      <c r="C478" s="282" t="s">
        <v>33</v>
      </c>
      <c r="D478" s="280" t="s">
        <v>33</v>
      </c>
      <c r="E478" s="167" t="s">
        <v>147</v>
      </c>
      <c r="F478" s="300">
        <v>0</v>
      </c>
      <c r="G478" s="503">
        <f t="shared" si="36"/>
        <v>0</v>
      </c>
      <c r="H478" s="504">
        <f t="shared" si="37"/>
        <v>0</v>
      </c>
      <c r="I478" s="506"/>
      <c r="J478" s="262"/>
    </row>
    <row r="479" spans="3:10" hidden="1" x14ac:dyDescent="0.25">
      <c r="C479" s="282" t="s">
        <v>33</v>
      </c>
      <c r="D479" s="280" t="s">
        <v>33</v>
      </c>
      <c r="E479" s="167" t="s">
        <v>147</v>
      </c>
      <c r="F479" s="300">
        <v>0</v>
      </c>
      <c r="G479" s="503">
        <f t="shared" si="36"/>
        <v>0</v>
      </c>
      <c r="H479" s="504">
        <f t="shared" si="37"/>
        <v>0</v>
      </c>
      <c r="I479" s="506"/>
      <c r="J479" s="262"/>
    </row>
    <row r="480" spans="3:10" hidden="1" x14ac:dyDescent="0.25">
      <c r="C480" s="282" t="s">
        <v>33</v>
      </c>
      <c r="D480" s="280" t="s">
        <v>33</v>
      </c>
      <c r="E480" s="167" t="s">
        <v>147</v>
      </c>
      <c r="F480" s="300">
        <v>0</v>
      </c>
      <c r="G480" s="503">
        <f t="shared" si="36"/>
        <v>0</v>
      </c>
      <c r="H480" s="504">
        <f t="shared" si="37"/>
        <v>0</v>
      </c>
      <c r="I480" s="506"/>
      <c r="J480" s="262"/>
    </row>
    <row r="481" spans="3:10" hidden="1" x14ac:dyDescent="0.25">
      <c r="C481" s="282" t="s">
        <v>33</v>
      </c>
      <c r="D481" s="280" t="s">
        <v>33</v>
      </c>
      <c r="E481" s="167" t="s">
        <v>147</v>
      </c>
      <c r="F481" s="300">
        <v>0</v>
      </c>
      <c r="G481" s="503">
        <f t="shared" si="36"/>
        <v>0</v>
      </c>
      <c r="H481" s="504">
        <f t="shared" si="37"/>
        <v>0</v>
      </c>
      <c r="I481" s="506"/>
      <c r="J481" s="262"/>
    </row>
    <row r="482" spans="3:10" hidden="1" x14ac:dyDescent="0.25">
      <c r="C482" s="282" t="s">
        <v>33</v>
      </c>
      <c r="D482" s="280" t="s">
        <v>33</v>
      </c>
      <c r="E482" s="167" t="s">
        <v>147</v>
      </c>
      <c r="F482" s="300">
        <v>0</v>
      </c>
      <c r="G482" s="503">
        <f t="shared" si="36"/>
        <v>0</v>
      </c>
      <c r="H482" s="504">
        <f t="shared" si="37"/>
        <v>0</v>
      </c>
      <c r="I482" s="506"/>
      <c r="J482" s="262"/>
    </row>
    <row r="483" spans="3:10" hidden="1" x14ac:dyDescent="0.25">
      <c r="C483" s="282" t="s">
        <v>33</v>
      </c>
      <c r="D483" s="280" t="s">
        <v>33</v>
      </c>
      <c r="E483" s="167" t="s">
        <v>147</v>
      </c>
      <c r="F483" s="300">
        <v>0</v>
      </c>
      <c r="G483" s="503">
        <f t="shared" si="36"/>
        <v>0</v>
      </c>
      <c r="H483" s="504">
        <f t="shared" si="37"/>
        <v>0</v>
      </c>
      <c r="I483" s="506"/>
      <c r="J483" s="262"/>
    </row>
    <row r="484" spans="3:10" hidden="1" x14ac:dyDescent="0.25">
      <c r="C484" s="282" t="s">
        <v>33</v>
      </c>
      <c r="D484" s="280" t="s">
        <v>33</v>
      </c>
      <c r="E484" s="167" t="s">
        <v>147</v>
      </c>
      <c r="F484" s="300">
        <v>0</v>
      </c>
      <c r="G484" s="503">
        <f t="shared" si="36"/>
        <v>0</v>
      </c>
      <c r="H484" s="504">
        <f t="shared" si="37"/>
        <v>0</v>
      </c>
      <c r="I484" s="506"/>
      <c r="J484" s="262"/>
    </row>
    <row r="485" spans="3:10" hidden="1" x14ac:dyDescent="0.25">
      <c r="C485" s="282" t="s">
        <v>33</v>
      </c>
      <c r="D485" s="280" t="s">
        <v>33</v>
      </c>
      <c r="E485" s="167" t="s">
        <v>147</v>
      </c>
      <c r="F485" s="300">
        <v>0</v>
      </c>
      <c r="G485" s="503">
        <f t="shared" si="36"/>
        <v>0</v>
      </c>
      <c r="H485" s="504">
        <f t="shared" si="37"/>
        <v>0</v>
      </c>
      <c r="I485" s="506"/>
      <c r="J485" s="262"/>
    </row>
    <row r="486" spans="3:10" hidden="1" x14ac:dyDescent="0.25">
      <c r="C486" s="282" t="s">
        <v>33</v>
      </c>
      <c r="D486" s="280" t="s">
        <v>33</v>
      </c>
      <c r="E486" s="167" t="s">
        <v>147</v>
      </c>
      <c r="F486" s="300">
        <v>0</v>
      </c>
      <c r="G486" s="503">
        <f t="shared" si="36"/>
        <v>0</v>
      </c>
      <c r="H486" s="504">
        <f t="shared" si="37"/>
        <v>0</v>
      </c>
      <c r="I486" s="506"/>
      <c r="J486" s="262"/>
    </row>
    <row r="487" spans="3:10" hidden="1" x14ac:dyDescent="0.25">
      <c r="C487" s="282" t="s">
        <v>33</v>
      </c>
      <c r="D487" s="280" t="s">
        <v>33</v>
      </c>
      <c r="E487" s="167" t="s">
        <v>147</v>
      </c>
      <c r="F487" s="300">
        <v>0</v>
      </c>
      <c r="G487" s="503">
        <f t="shared" si="36"/>
        <v>0</v>
      </c>
      <c r="H487" s="504">
        <f t="shared" si="37"/>
        <v>0</v>
      </c>
      <c r="I487" s="506"/>
      <c r="J487" s="262"/>
    </row>
    <row r="488" spans="3:10" hidden="1" x14ac:dyDescent="0.25">
      <c r="C488" s="282" t="s">
        <v>33</v>
      </c>
      <c r="D488" s="280" t="s">
        <v>33</v>
      </c>
      <c r="E488" s="167" t="s">
        <v>147</v>
      </c>
      <c r="F488" s="300">
        <v>0</v>
      </c>
      <c r="G488" s="503">
        <f t="shared" si="36"/>
        <v>0</v>
      </c>
      <c r="H488" s="504">
        <f t="shared" si="37"/>
        <v>0</v>
      </c>
      <c r="I488" s="506"/>
      <c r="J488" s="262"/>
    </row>
    <row r="489" spans="3:10" hidden="1" x14ac:dyDescent="0.25">
      <c r="C489" s="282" t="s">
        <v>33</v>
      </c>
      <c r="D489" s="280" t="s">
        <v>33</v>
      </c>
      <c r="E489" s="167" t="s">
        <v>147</v>
      </c>
      <c r="F489" s="300">
        <v>0</v>
      </c>
      <c r="G489" s="503">
        <f t="shared" si="36"/>
        <v>0</v>
      </c>
      <c r="H489" s="504">
        <f t="shared" si="37"/>
        <v>0</v>
      </c>
      <c r="I489" s="506"/>
      <c r="J489" s="262"/>
    </row>
    <row r="490" spans="3:10" hidden="1" x14ac:dyDescent="0.25">
      <c r="C490" s="282" t="s">
        <v>33</v>
      </c>
      <c r="D490" s="280" t="s">
        <v>33</v>
      </c>
      <c r="E490" s="167" t="s">
        <v>147</v>
      </c>
      <c r="F490" s="300">
        <v>0</v>
      </c>
      <c r="G490" s="503">
        <f t="shared" si="36"/>
        <v>0</v>
      </c>
      <c r="H490" s="504">
        <f t="shared" si="37"/>
        <v>0</v>
      </c>
      <c r="I490" s="506"/>
      <c r="J490" s="262"/>
    </row>
    <row r="491" spans="3:10" hidden="1" x14ac:dyDescent="0.25">
      <c r="C491" s="282" t="s">
        <v>33</v>
      </c>
      <c r="D491" s="280" t="s">
        <v>33</v>
      </c>
      <c r="E491" s="167" t="s">
        <v>147</v>
      </c>
      <c r="F491" s="300">
        <v>0</v>
      </c>
      <c r="G491" s="503">
        <f t="shared" si="36"/>
        <v>0</v>
      </c>
      <c r="H491" s="504">
        <f t="shared" si="37"/>
        <v>0</v>
      </c>
      <c r="I491" s="506"/>
      <c r="J491" s="262"/>
    </row>
    <row r="492" spans="3:10" hidden="1" x14ac:dyDescent="0.25">
      <c r="C492" s="282" t="s">
        <v>33</v>
      </c>
      <c r="D492" s="280" t="s">
        <v>33</v>
      </c>
      <c r="E492" s="167" t="s">
        <v>147</v>
      </c>
      <c r="F492" s="300">
        <v>0</v>
      </c>
      <c r="G492" s="503">
        <f t="shared" si="36"/>
        <v>0</v>
      </c>
      <c r="H492" s="504">
        <f t="shared" si="37"/>
        <v>0</v>
      </c>
      <c r="I492" s="506"/>
      <c r="J492" s="262"/>
    </row>
    <row r="493" spans="3:10" x14ac:dyDescent="0.25">
      <c r="C493" s="282" t="s">
        <v>33</v>
      </c>
      <c r="D493" s="280" t="s">
        <v>33</v>
      </c>
      <c r="E493" s="167" t="s">
        <v>147</v>
      </c>
      <c r="F493" s="300">
        <v>0</v>
      </c>
      <c r="G493" s="503">
        <f t="shared" si="36"/>
        <v>0</v>
      </c>
      <c r="H493" s="504">
        <f t="shared" si="37"/>
        <v>0</v>
      </c>
      <c r="I493" s="375">
        <f>SUM(H473:H493)</f>
        <v>0</v>
      </c>
      <c r="J493" s="262"/>
    </row>
    <row r="494" spans="3:10" x14ac:dyDescent="0.25">
      <c r="C494" s="282"/>
      <c r="D494" s="283"/>
      <c r="E494" s="167"/>
      <c r="F494" s="167"/>
      <c r="G494" s="167"/>
      <c r="H494" s="168"/>
    </row>
    <row r="495" spans="3:10" x14ac:dyDescent="0.25">
      <c r="C495" s="165"/>
      <c r="D495" s="166"/>
      <c r="E495" s="167"/>
      <c r="F495" s="167"/>
      <c r="G495" s="167"/>
      <c r="H495" s="168"/>
    </row>
    <row r="496" spans="3:10" x14ac:dyDescent="0.25">
      <c r="C496" s="165"/>
      <c r="D496" s="166"/>
      <c r="E496" s="167"/>
      <c r="F496" s="167"/>
      <c r="G496" s="167"/>
      <c r="H496" s="168"/>
    </row>
    <row r="497" spans="3:9" ht="26.25" x14ac:dyDescent="0.4">
      <c r="C497" s="65" t="s">
        <v>1166</v>
      </c>
      <c r="D497" s="166"/>
      <c r="E497" s="167"/>
      <c r="F497" s="167"/>
      <c r="G497" s="167"/>
      <c r="H497" s="168"/>
      <c r="I497" s="2">
        <f>I102+I125+I148+I171+I194+I217+I240+I263+I286+I309+I332+I355+I378+I401+I424+I447+I470+I493</f>
        <v>0</v>
      </c>
    </row>
    <row r="498" spans="3:9" x14ac:dyDescent="0.25">
      <c r="C498" s="165"/>
      <c r="D498" s="166"/>
      <c r="E498" s="167"/>
      <c r="F498" s="167"/>
      <c r="G498" s="167"/>
      <c r="H498" s="168"/>
    </row>
    <row r="499" spans="3:9" ht="26.25" x14ac:dyDescent="0.4">
      <c r="C499" s="177" t="s">
        <v>1167</v>
      </c>
      <c r="D499" s="178"/>
      <c r="E499" s="179"/>
      <c r="F499" s="179"/>
      <c r="G499" s="179"/>
      <c r="H499" s="180"/>
      <c r="I499" s="181">
        <f>I75+I497</f>
        <v>0</v>
      </c>
    </row>
    <row r="500" spans="3:9" x14ac:dyDescent="0.25">
      <c r="C500" s="165"/>
      <c r="D500" s="166"/>
      <c r="E500" s="167"/>
      <c r="F500" s="167"/>
      <c r="G500" s="167"/>
      <c r="H500" s="168"/>
    </row>
    <row r="501" spans="3:9" x14ac:dyDescent="0.25">
      <c r="C501" s="165"/>
      <c r="D501" s="166"/>
      <c r="E501" s="167"/>
      <c r="F501" s="167"/>
      <c r="G501" s="167"/>
      <c r="H501" s="168"/>
    </row>
    <row r="502" spans="3:9" x14ac:dyDescent="0.25">
      <c r="C502" s="165"/>
      <c r="D502" s="166"/>
      <c r="E502" s="167"/>
      <c r="F502" s="167"/>
      <c r="G502" s="167"/>
      <c r="H502" s="168"/>
    </row>
    <row r="503" spans="3:9" x14ac:dyDescent="0.25">
      <c r="C503" s="165"/>
      <c r="D503" s="166"/>
      <c r="E503" s="167"/>
      <c r="F503" s="167"/>
      <c r="G503" s="167"/>
      <c r="H503" s="168"/>
    </row>
    <row r="504" spans="3:9" x14ac:dyDescent="0.25">
      <c r="C504" s="165"/>
      <c r="D504" s="166"/>
      <c r="E504" s="167"/>
      <c r="F504" s="167"/>
      <c r="G504" s="167"/>
      <c r="H504" s="168"/>
    </row>
    <row r="505" spans="3:9" x14ac:dyDescent="0.25">
      <c r="C505" s="165"/>
      <c r="D505" s="166"/>
      <c r="E505" s="167"/>
      <c r="F505" s="167"/>
      <c r="G505" s="167"/>
      <c r="H505" s="168"/>
    </row>
    <row r="506" spans="3:9" x14ac:dyDescent="0.25">
      <c r="C506" s="165"/>
      <c r="D506" s="166"/>
      <c r="E506" s="167"/>
      <c r="F506" s="167"/>
      <c r="G506" s="167"/>
      <c r="H506" s="168"/>
    </row>
    <row r="507" spans="3:9" x14ac:dyDescent="0.25">
      <c r="C507" s="165"/>
      <c r="D507" s="166"/>
      <c r="E507" s="167"/>
      <c r="F507" s="167"/>
      <c r="G507" s="167"/>
      <c r="H507" s="168"/>
    </row>
    <row r="508" spans="3:9" x14ac:dyDescent="0.25">
      <c r="C508" s="165"/>
      <c r="D508" s="166"/>
      <c r="E508" s="167"/>
      <c r="F508" s="167"/>
      <c r="G508" s="167"/>
      <c r="H508" s="168"/>
    </row>
    <row r="509" spans="3:9" x14ac:dyDescent="0.25">
      <c r="C509" s="165"/>
      <c r="D509" s="166"/>
      <c r="E509" s="167"/>
      <c r="F509" s="167"/>
      <c r="G509" s="167"/>
      <c r="H509" s="168"/>
    </row>
    <row r="510" spans="3:9" x14ac:dyDescent="0.25">
      <c r="C510" s="165"/>
      <c r="D510" s="166"/>
      <c r="E510" s="167"/>
      <c r="F510" s="167"/>
      <c r="G510" s="167"/>
      <c r="H510" s="168"/>
    </row>
    <row r="511" spans="3:9" x14ac:dyDescent="0.25">
      <c r="C511" s="165"/>
      <c r="D511" s="166"/>
      <c r="E511" s="167"/>
      <c r="F511" s="167"/>
      <c r="G511" s="167"/>
      <c r="H511" s="168"/>
    </row>
    <row r="512" spans="3:9" s="546" customFormat="1" x14ac:dyDescent="0.25">
      <c r="C512" s="546" t="s">
        <v>1168</v>
      </c>
      <c r="D512" s="554"/>
      <c r="E512" s="555"/>
      <c r="F512" s="555"/>
      <c r="G512" s="555"/>
    </row>
    <row r="513" spans="3:8" x14ac:dyDescent="0.25">
      <c r="C513" s="165"/>
      <c r="D513" s="166"/>
      <c r="E513" s="167"/>
      <c r="F513" s="167"/>
      <c r="G513" s="167"/>
      <c r="H513" s="168"/>
    </row>
    <row r="514" spans="3:8" ht="30" x14ac:dyDescent="0.4">
      <c r="C514" s="746" t="s">
        <v>1169</v>
      </c>
      <c r="D514" s="746"/>
      <c r="E514" s="746"/>
      <c r="F514" s="746"/>
      <c r="G514" s="746"/>
      <c r="H514" s="46"/>
    </row>
    <row r="515" spans="3:8" ht="15.75" x14ac:dyDescent="0.25">
      <c r="C515" s="182"/>
      <c r="D515" s="68"/>
      <c r="E515" s="69"/>
      <c r="F515" s="117"/>
      <c r="G515" s="70"/>
      <c r="H515" s="46"/>
    </row>
    <row r="516" spans="3:8" ht="20.25" x14ac:dyDescent="0.3">
      <c r="C516" s="183"/>
      <c r="D516" s="184"/>
      <c r="E516" s="71"/>
      <c r="F516" s="117"/>
      <c r="G516" s="70"/>
      <c r="H516" s="46"/>
    </row>
    <row r="517" spans="3:8" ht="15.75" x14ac:dyDescent="0.25">
      <c r="C517" s="182"/>
      <c r="D517" s="69" t="s">
        <v>257</v>
      </c>
      <c r="E517" s="69"/>
      <c r="F517" s="117"/>
      <c r="G517" s="70"/>
      <c r="H517" s="46"/>
    </row>
    <row r="518" spans="3:8" ht="15.75" x14ac:dyDescent="0.25">
      <c r="C518" s="182"/>
      <c r="D518" s="68"/>
      <c r="E518" s="69"/>
      <c r="F518" s="117"/>
      <c r="G518" s="70"/>
      <c r="H518" s="46"/>
    </row>
    <row r="519" spans="3:8" ht="15.75" x14ac:dyDescent="0.25">
      <c r="C519" s="182"/>
      <c r="D519" s="68"/>
      <c r="E519" s="69"/>
      <c r="F519" s="117"/>
      <c r="G519" s="70"/>
      <c r="H519" s="46"/>
    </row>
    <row r="520" spans="3:8" ht="20.25" x14ac:dyDescent="0.3">
      <c r="C520" s="185" t="s">
        <v>924</v>
      </c>
      <c r="D520" s="118" t="s">
        <v>258</v>
      </c>
      <c r="E520" s="118" t="s">
        <v>6</v>
      </c>
      <c r="F520" s="295" t="s">
        <v>259</v>
      </c>
      <c r="G520" s="296" t="s">
        <v>9</v>
      </c>
      <c r="H520" s="46"/>
    </row>
    <row r="521" spans="3:8" ht="15.75" x14ac:dyDescent="0.25">
      <c r="C521" s="186"/>
      <c r="D521" s="68"/>
      <c r="E521" s="120">
        <v>0</v>
      </c>
      <c r="F521" s="284">
        <v>0</v>
      </c>
      <c r="G521" s="285">
        <v>0</v>
      </c>
      <c r="H521" s="46"/>
    </row>
    <row r="522" spans="3:8" ht="15.75" x14ac:dyDescent="0.25">
      <c r="C522" s="512">
        <v>0</v>
      </c>
      <c r="D522" s="513" t="s">
        <v>33</v>
      </c>
      <c r="E522" s="514">
        <v>0</v>
      </c>
      <c r="F522" s="515">
        <v>0</v>
      </c>
      <c r="G522" s="516">
        <v>0</v>
      </c>
      <c r="H522" s="46"/>
    </row>
    <row r="523" spans="3:8" ht="20.25" x14ac:dyDescent="0.3">
      <c r="C523" s="299">
        <v>1</v>
      </c>
      <c r="D523" s="297" t="s">
        <v>1148</v>
      </c>
      <c r="E523" s="517">
        <v>0</v>
      </c>
      <c r="F523" s="286">
        <v>1.75</v>
      </c>
      <c r="G523" s="287">
        <f>F523*E523</f>
        <v>0</v>
      </c>
      <c r="H523" s="46"/>
    </row>
    <row r="524" spans="3:8" ht="20.25" x14ac:dyDescent="0.3">
      <c r="C524" s="299">
        <v>1</v>
      </c>
      <c r="D524" s="297" t="s">
        <v>1591</v>
      </c>
      <c r="E524" s="517">
        <v>0</v>
      </c>
      <c r="F524" s="286">
        <f>1.75/2</f>
        <v>0.875</v>
      </c>
      <c r="G524" s="287">
        <f>F524*E524</f>
        <v>0</v>
      </c>
      <c r="H524" s="46"/>
    </row>
    <row r="525" spans="3:8" ht="20.25" x14ac:dyDescent="0.3">
      <c r="C525" s="299">
        <v>2</v>
      </c>
      <c r="D525" s="298" t="s">
        <v>260</v>
      </c>
      <c r="E525" s="518">
        <v>0</v>
      </c>
      <c r="F525" s="288">
        <v>125</v>
      </c>
      <c r="G525" s="289">
        <f>F525*E525</f>
        <v>0</v>
      </c>
      <c r="H525" s="46"/>
    </row>
    <row r="526" spans="3:8" ht="20.25" x14ac:dyDescent="0.3">
      <c r="C526" s="299">
        <v>3</v>
      </c>
      <c r="D526" s="298" t="s">
        <v>261</v>
      </c>
      <c r="E526" s="518">
        <v>0</v>
      </c>
      <c r="F526" s="288">
        <v>125</v>
      </c>
      <c r="G526" s="289">
        <f t="shared" ref="G526:G603" si="38">F526*E526</f>
        <v>0</v>
      </c>
      <c r="H526" s="46"/>
    </row>
    <row r="527" spans="3:8" ht="20.25" x14ac:dyDescent="0.3">
      <c r="C527" s="299">
        <v>4</v>
      </c>
      <c r="D527" s="298" t="s">
        <v>925</v>
      </c>
      <c r="E527" s="518">
        <v>0</v>
      </c>
      <c r="F527" s="288">
        <v>185</v>
      </c>
      <c r="G527" s="289">
        <f t="shared" si="38"/>
        <v>0</v>
      </c>
      <c r="H527" s="46"/>
    </row>
    <row r="528" spans="3:8" s="56" customFormat="1" ht="20.25" x14ac:dyDescent="0.3">
      <c r="C528" s="299">
        <v>5</v>
      </c>
      <c r="D528" s="299" t="s">
        <v>286</v>
      </c>
      <c r="E528" s="519">
        <v>0</v>
      </c>
      <c r="F528" s="286">
        <v>65</v>
      </c>
      <c r="G528" s="287">
        <f>F528*E528</f>
        <v>0</v>
      </c>
      <c r="H528" s="72"/>
    </row>
    <row r="529" spans="3:8" s="56" customFormat="1" ht="20.25" x14ac:dyDescent="0.3">
      <c r="C529" s="299">
        <v>6</v>
      </c>
      <c r="D529" s="299" t="s">
        <v>287</v>
      </c>
      <c r="E529" s="519">
        <v>0</v>
      </c>
      <c r="F529" s="286">
        <v>85</v>
      </c>
      <c r="G529" s="287">
        <f>F529*E529</f>
        <v>0</v>
      </c>
      <c r="H529" s="72"/>
    </row>
    <row r="530" spans="3:8" s="56" customFormat="1" ht="20.25" x14ac:dyDescent="0.3">
      <c r="C530" s="299">
        <v>7</v>
      </c>
      <c r="D530" s="299" t="s">
        <v>328</v>
      </c>
      <c r="E530" s="519">
        <v>0</v>
      </c>
      <c r="F530" s="290">
        <v>55</v>
      </c>
      <c r="G530" s="287">
        <f t="shared" si="38"/>
        <v>0</v>
      </c>
    </row>
    <row r="531" spans="3:8" s="56" customFormat="1" ht="20.25" x14ac:dyDescent="0.3">
      <c r="C531" s="299">
        <v>8</v>
      </c>
      <c r="D531" s="299" t="s">
        <v>329</v>
      </c>
      <c r="E531" s="519">
        <v>0</v>
      </c>
      <c r="F531" s="290">
        <v>50</v>
      </c>
      <c r="G531" s="287">
        <f t="shared" si="38"/>
        <v>0</v>
      </c>
    </row>
    <row r="532" spans="3:8" s="56" customFormat="1" ht="20.25" x14ac:dyDescent="0.3">
      <c r="C532" s="299">
        <v>9</v>
      </c>
      <c r="D532" s="299" t="s">
        <v>330</v>
      </c>
      <c r="E532" s="519">
        <v>0</v>
      </c>
      <c r="F532" s="290">
        <v>50</v>
      </c>
      <c r="G532" s="287">
        <f t="shared" si="38"/>
        <v>0</v>
      </c>
    </row>
    <row r="533" spans="3:8" s="56" customFormat="1" ht="20.25" x14ac:dyDescent="0.3">
      <c r="C533" s="299">
        <v>10</v>
      </c>
      <c r="D533" s="299" t="s">
        <v>310</v>
      </c>
      <c r="E533" s="519">
        <v>0</v>
      </c>
      <c r="F533" s="290">
        <v>55</v>
      </c>
      <c r="G533" s="287">
        <f t="shared" si="38"/>
        <v>0</v>
      </c>
    </row>
    <row r="534" spans="3:8" s="56" customFormat="1" ht="20.25" x14ac:dyDescent="0.3">
      <c r="C534" s="299">
        <v>11</v>
      </c>
      <c r="D534" s="299" t="s">
        <v>331</v>
      </c>
      <c r="E534" s="519">
        <v>0</v>
      </c>
      <c r="F534" s="290">
        <v>75</v>
      </c>
      <c r="G534" s="287">
        <f t="shared" si="38"/>
        <v>0</v>
      </c>
    </row>
    <row r="535" spans="3:8" s="56" customFormat="1" ht="20.25" x14ac:dyDescent="0.3">
      <c r="C535" s="299">
        <v>12</v>
      </c>
      <c r="D535" s="299" t="s">
        <v>332</v>
      </c>
      <c r="E535" s="519">
        <v>0</v>
      </c>
      <c r="F535" s="290">
        <v>25</v>
      </c>
      <c r="G535" s="287">
        <f t="shared" si="38"/>
        <v>0</v>
      </c>
    </row>
    <row r="536" spans="3:8" s="56" customFormat="1" ht="20.25" x14ac:dyDescent="0.3">
      <c r="C536" s="299">
        <v>13</v>
      </c>
      <c r="D536" s="299" t="s">
        <v>325</v>
      </c>
      <c r="E536" s="519">
        <v>0</v>
      </c>
      <c r="F536" s="290">
        <v>50</v>
      </c>
      <c r="G536" s="287">
        <f t="shared" si="38"/>
        <v>0</v>
      </c>
    </row>
    <row r="537" spans="3:8" ht="20.25" x14ac:dyDescent="0.3">
      <c r="C537" s="299">
        <v>14</v>
      </c>
      <c r="D537" s="299" t="s">
        <v>324</v>
      </c>
      <c r="E537" s="518">
        <v>0</v>
      </c>
      <c r="F537" s="290">
        <v>50</v>
      </c>
      <c r="G537" s="289">
        <f t="shared" si="38"/>
        <v>0</v>
      </c>
    </row>
    <row r="538" spans="3:8" ht="20.25" x14ac:dyDescent="0.3">
      <c r="C538" s="299">
        <v>15</v>
      </c>
      <c r="D538" s="299" t="s">
        <v>284</v>
      </c>
      <c r="E538" s="519">
        <v>0</v>
      </c>
      <c r="F538" s="286">
        <v>65</v>
      </c>
      <c r="G538" s="287">
        <f t="shared" si="38"/>
        <v>0</v>
      </c>
      <c r="H538" s="46"/>
    </row>
    <row r="539" spans="3:8" ht="20.25" x14ac:dyDescent="0.3">
      <c r="C539" s="299">
        <v>16</v>
      </c>
      <c r="D539" s="298" t="s">
        <v>319</v>
      </c>
      <c r="E539" s="518">
        <v>0</v>
      </c>
      <c r="F539" s="291">
        <v>455</v>
      </c>
      <c r="G539" s="289">
        <f t="shared" si="38"/>
        <v>0</v>
      </c>
      <c r="H539" s="46"/>
    </row>
    <row r="540" spans="3:8" ht="20.25" x14ac:dyDescent="0.3">
      <c r="C540" s="299">
        <v>17</v>
      </c>
      <c r="D540" s="299" t="s">
        <v>926</v>
      </c>
      <c r="E540" s="519">
        <v>0</v>
      </c>
      <c r="F540" s="286">
        <v>85</v>
      </c>
      <c r="G540" s="287">
        <f t="shared" si="38"/>
        <v>0</v>
      </c>
      <c r="H540" s="46"/>
    </row>
    <row r="541" spans="3:8" ht="20.25" x14ac:dyDescent="0.3">
      <c r="C541" s="299">
        <v>18</v>
      </c>
      <c r="D541" s="298" t="s">
        <v>294</v>
      </c>
      <c r="E541" s="518">
        <v>0</v>
      </c>
      <c r="F541" s="288">
        <v>250</v>
      </c>
      <c r="G541" s="289">
        <f t="shared" si="38"/>
        <v>0</v>
      </c>
      <c r="H541" s="46"/>
    </row>
    <row r="542" spans="3:8" ht="20.25" x14ac:dyDescent="0.3">
      <c r="C542" s="299">
        <v>19</v>
      </c>
      <c r="D542" s="299" t="s">
        <v>309</v>
      </c>
      <c r="E542" s="518">
        <v>0</v>
      </c>
      <c r="F542" s="292">
        <v>195</v>
      </c>
      <c r="G542" s="289">
        <f t="shared" si="38"/>
        <v>0</v>
      </c>
      <c r="H542" s="46"/>
    </row>
    <row r="543" spans="3:8" ht="20.25" x14ac:dyDescent="0.3">
      <c r="C543" s="299">
        <v>20</v>
      </c>
      <c r="D543" s="299" t="s">
        <v>326</v>
      </c>
      <c r="E543" s="519">
        <v>0</v>
      </c>
      <c r="F543" s="290">
        <v>110</v>
      </c>
      <c r="G543" s="287">
        <f t="shared" si="38"/>
        <v>0</v>
      </c>
    </row>
    <row r="544" spans="3:8" ht="20.25" x14ac:dyDescent="0.3">
      <c r="C544" s="299">
        <v>21</v>
      </c>
      <c r="D544" s="299" t="s">
        <v>327</v>
      </c>
      <c r="E544" s="519">
        <v>0</v>
      </c>
      <c r="F544" s="290">
        <v>95</v>
      </c>
      <c r="G544" s="287">
        <f t="shared" si="38"/>
        <v>0</v>
      </c>
    </row>
    <row r="545" spans="3:8" ht="20.25" x14ac:dyDescent="0.3">
      <c r="C545" s="299">
        <v>22</v>
      </c>
      <c r="D545" s="299" t="s">
        <v>262</v>
      </c>
      <c r="E545" s="519">
        <v>0</v>
      </c>
      <c r="F545" s="286">
        <v>50</v>
      </c>
      <c r="G545" s="287">
        <f t="shared" si="38"/>
        <v>0</v>
      </c>
      <c r="H545" s="46"/>
    </row>
    <row r="546" spans="3:8" ht="20.25" x14ac:dyDescent="0.3">
      <c r="C546" s="299">
        <v>23</v>
      </c>
      <c r="D546" s="299" t="s">
        <v>263</v>
      </c>
      <c r="E546" s="519">
        <v>0</v>
      </c>
      <c r="F546" s="286">
        <v>50</v>
      </c>
      <c r="G546" s="287">
        <f t="shared" si="38"/>
        <v>0</v>
      </c>
      <c r="H546" s="46"/>
    </row>
    <row r="547" spans="3:8" ht="20.25" x14ac:dyDescent="0.3">
      <c r="C547" s="299">
        <v>24</v>
      </c>
      <c r="D547" s="298" t="s">
        <v>265</v>
      </c>
      <c r="E547" s="518">
        <v>0</v>
      </c>
      <c r="F547" s="288">
        <v>50</v>
      </c>
      <c r="G547" s="289">
        <f>F547*E547</f>
        <v>0</v>
      </c>
      <c r="H547" s="46"/>
    </row>
    <row r="548" spans="3:8" ht="20.25" x14ac:dyDescent="0.3">
      <c r="C548" s="299">
        <v>25</v>
      </c>
      <c r="D548" s="298" t="s">
        <v>297</v>
      </c>
      <c r="E548" s="518">
        <v>0</v>
      </c>
      <c r="F548" s="288">
        <v>50</v>
      </c>
      <c r="G548" s="289">
        <f>F548*E548</f>
        <v>0</v>
      </c>
      <c r="H548" s="46"/>
    </row>
    <row r="549" spans="3:8" s="56" customFormat="1" ht="20.25" x14ac:dyDescent="0.3">
      <c r="C549" s="299">
        <v>26</v>
      </c>
      <c r="D549" s="299" t="s">
        <v>333</v>
      </c>
      <c r="E549" s="519">
        <v>0</v>
      </c>
      <c r="F549" s="293">
        <v>25</v>
      </c>
      <c r="G549" s="287">
        <f t="shared" si="38"/>
        <v>0</v>
      </c>
    </row>
    <row r="550" spans="3:8" s="56" customFormat="1" ht="20.25" x14ac:dyDescent="0.3">
      <c r="C550" s="299">
        <v>27</v>
      </c>
      <c r="D550" s="299" t="s">
        <v>299</v>
      </c>
      <c r="E550" s="519">
        <v>0</v>
      </c>
      <c r="F550" s="293">
        <v>75</v>
      </c>
      <c r="G550" s="287">
        <f t="shared" si="38"/>
        <v>0</v>
      </c>
    </row>
    <row r="551" spans="3:8" s="56" customFormat="1" ht="20.25" x14ac:dyDescent="0.3">
      <c r="C551" s="299">
        <v>28</v>
      </c>
      <c r="D551" s="299" t="s">
        <v>334</v>
      </c>
      <c r="E551" s="519">
        <v>0</v>
      </c>
      <c r="F551" s="293">
        <v>150</v>
      </c>
      <c r="G551" s="287">
        <f t="shared" si="38"/>
        <v>0</v>
      </c>
    </row>
    <row r="552" spans="3:8" s="56" customFormat="1" ht="20.25" x14ac:dyDescent="0.3">
      <c r="C552" s="299">
        <v>29</v>
      </c>
      <c r="D552" s="299" t="s">
        <v>292</v>
      </c>
      <c r="E552" s="519">
        <v>0</v>
      </c>
      <c r="F552" s="292">
        <v>175</v>
      </c>
      <c r="G552" s="287">
        <f t="shared" si="38"/>
        <v>0</v>
      </c>
      <c r="H552" s="72"/>
    </row>
    <row r="553" spans="3:8" s="56" customFormat="1" ht="20.25" x14ac:dyDescent="0.3">
      <c r="C553" s="299">
        <v>30</v>
      </c>
      <c r="D553" s="299" t="s">
        <v>337</v>
      </c>
      <c r="E553" s="519">
        <v>0</v>
      </c>
      <c r="F553" s="293">
        <v>50</v>
      </c>
      <c r="G553" s="287">
        <f t="shared" si="38"/>
        <v>0</v>
      </c>
    </row>
    <row r="554" spans="3:8" s="56" customFormat="1" ht="20.25" x14ac:dyDescent="0.3">
      <c r="C554" s="299">
        <v>31</v>
      </c>
      <c r="D554" s="299" t="s">
        <v>311</v>
      </c>
      <c r="E554" s="519">
        <v>0</v>
      </c>
      <c r="F554" s="292">
        <v>50</v>
      </c>
      <c r="G554" s="287">
        <f t="shared" si="38"/>
        <v>0</v>
      </c>
      <c r="H554" s="72"/>
    </row>
    <row r="555" spans="3:8" s="56" customFormat="1" ht="20.25" x14ac:dyDescent="0.3">
      <c r="C555" s="299">
        <v>32</v>
      </c>
      <c r="D555" s="299" t="s">
        <v>308</v>
      </c>
      <c r="E555" s="519">
        <v>0</v>
      </c>
      <c r="F555" s="292">
        <v>175</v>
      </c>
      <c r="G555" s="287">
        <f>F555*E555</f>
        <v>0</v>
      </c>
      <c r="H555" s="72"/>
    </row>
    <row r="556" spans="3:8" s="56" customFormat="1" ht="20.25" x14ac:dyDescent="0.3">
      <c r="C556" s="299">
        <v>33</v>
      </c>
      <c r="D556" s="299" t="s">
        <v>295</v>
      </c>
      <c r="E556" s="519">
        <v>0</v>
      </c>
      <c r="F556" s="292">
        <v>50</v>
      </c>
      <c r="G556" s="287">
        <f>F556*E556</f>
        <v>0</v>
      </c>
      <c r="H556" s="72"/>
    </row>
    <row r="557" spans="3:8" s="56" customFormat="1" ht="20.25" x14ac:dyDescent="0.3">
      <c r="C557" s="299">
        <v>34</v>
      </c>
      <c r="D557" s="299" t="s">
        <v>300</v>
      </c>
      <c r="E557" s="519">
        <v>0</v>
      </c>
      <c r="F557" s="292">
        <v>50</v>
      </c>
      <c r="G557" s="287">
        <f>F557*E557</f>
        <v>0</v>
      </c>
      <c r="H557" s="72"/>
    </row>
    <row r="558" spans="3:8" s="56" customFormat="1" ht="20.25" x14ac:dyDescent="0.3">
      <c r="C558" s="299">
        <v>35</v>
      </c>
      <c r="D558" s="299" t="s">
        <v>269</v>
      </c>
      <c r="E558" s="519">
        <v>0</v>
      </c>
      <c r="F558" s="286">
        <v>75</v>
      </c>
      <c r="G558" s="287">
        <f>F558*E558</f>
        <v>0</v>
      </c>
      <c r="H558" s="72"/>
    </row>
    <row r="559" spans="3:8" s="56" customFormat="1" ht="20.25" x14ac:dyDescent="0.3">
      <c r="C559" s="299">
        <v>36</v>
      </c>
      <c r="D559" s="299" t="s">
        <v>296</v>
      </c>
      <c r="E559" s="519">
        <v>0</v>
      </c>
      <c r="F559" s="286">
        <v>35</v>
      </c>
      <c r="G559" s="287">
        <f>F559*E559</f>
        <v>0</v>
      </c>
      <c r="H559" s="72"/>
    </row>
    <row r="560" spans="3:8" s="56" customFormat="1" ht="20.25" x14ac:dyDescent="0.3">
      <c r="C560" s="299">
        <v>37</v>
      </c>
      <c r="D560" s="299" t="s">
        <v>264</v>
      </c>
      <c r="E560" s="519">
        <v>0</v>
      </c>
      <c r="F560" s="286">
        <v>35</v>
      </c>
      <c r="G560" s="287">
        <f t="shared" si="38"/>
        <v>0</v>
      </c>
      <c r="H560" s="72"/>
    </row>
    <row r="561" spans="3:8" s="56" customFormat="1" ht="20.25" x14ac:dyDescent="0.3">
      <c r="C561" s="299">
        <v>38</v>
      </c>
      <c r="D561" s="299" t="s">
        <v>266</v>
      </c>
      <c r="E561" s="519">
        <v>0</v>
      </c>
      <c r="F561" s="286">
        <v>125</v>
      </c>
      <c r="G561" s="287">
        <f t="shared" si="38"/>
        <v>0</v>
      </c>
      <c r="H561" s="72"/>
    </row>
    <row r="562" spans="3:8" s="56" customFormat="1" ht="20.25" x14ac:dyDescent="0.3">
      <c r="C562" s="299">
        <v>39</v>
      </c>
      <c r="D562" s="299" t="s">
        <v>267</v>
      </c>
      <c r="E562" s="519">
        <v>0</v>
      </c>
      <c r="F562" s="286">
        <v>75</v>
      </c>
      <c r="G562" s="287">
        <f t="shared" si="38"/>
        <v>0</v>
      </c>
      <c r="H562" s="72"/>
    </row>
    <row r="563" spans="3:8" s="56" customFormat="1" ht="20.25" x14ac:dyDescent="0.3">
      <c r="C563" s="299">
        <v>40</v>
      </c>
      <c r="D563" s="299" t="s">
        <v>270</v>
      </c>
      <c r="E563" s="519">
        <v>0</v>
      </c>
      <c r="F563" s="286">
        <v>125</v>
      </c>
      <c r="G563" s="287">
        <f t="shared" si="38"/>
        <v>0</v>
      </c>
      <c r="H563" s="72"/>
    </row>
    <row r="564" spans="3:8" s="56" customFormat="1" ht="20.25" x14ac:dyDescent="0.3">
      <c r="C564" s="299">
        <v>41</v>
      </c>
      <c r="D564" s="299" t="s">
        <v>271</v>
      </c>
      <c r="E564" s="519">
        <v>0</v>
      </c>
      <c r="F564" s="286">
        <v>60</v>
      </c>
      <c r="G564" s="287">
        <f t="shared" si="38"/>
        <v>0</v>
      </c>
      <c r="H564" s="72"/>
    </row>
    <row r="565" spans="3:8" s="56" customFormat="1" ht="20.25" x14ac:dyDescent="0.3">
      <c r="C565" s="299">
        <v>42</v>
      </c>
      <c r="D565" s="299" t="s">
        <v>272</v>
      </c>
      <c r="E565" s="519">
        <v>0</v>
      </c>
      <c r="F565" s="286">
        <v>75</v>
      </c>
      <c r="G565" s="287">
        <f t="shared" si="38"/>
        <v>0</v>
      </c>
      <c r="H565" s="72"/>
    </row>
    <row r="566" spans="3:8" s="56" customFormat="1" ht="20.25" x14ac:dyDescent="0.3">
      <c r="C566" s="299">
        <v>43</v>
      </c>
      <c r="D566" s="299" t="s">
        <v>273</v>
      </c>
      <c r="E566" s="519">
        <v>0</v>
      </c>
      <c r="F566" s="286">
        <v>75</v>
      </c>
      <c r="G566" s="287">
        <f t="shared" si="38"/>
        <v>0</v>
      </c>
      <c r="H566" s="72"/>
    </row>
    <row r="567" spans="3:8" s="56" customFormat="1" ht="20.25" x14ac:dyDescent="0.3">
      <c r="C567" s="299">
        <v>44</v>
      </c>
      <c r="D567" s="299" t="s">
        <v>274</v>
      </c>
      <c r="E567" s="519">
        <v>0</v>
      </c>
      <c r="F567" s="286">
        <v>95</v>
      </c>
      <c r="G567" s="287">
        <f t="shared" si="38"/>
        <v>0</v>
      </c>
      <c r="H567" s="72"/>
    </row>
    <row r="568" spans="3:8" s="56" customFormat="1" ht="20.25" x14ac:dyDescent="0.3">
      <c r="C568" s="299">
        <v>45</v>
      </c>
      <c r="D568" s="299" t="s">
        <v>275</v>
      </c>
      <c r="E568" s="519">
        <v>0</v>
      </c>
      <c r="F568" s="286">
        <v>325</v>
      </c>
      <c r="G568" s="287">
        <f t="shared" si="38"/>
        <v>0</v>
      </c>
      <c r="H568" s="72"/>
    </row>
    <row r="569" spans="3:8" s="56" customFormat="1" ht="20.25" x14ac:dyDescent="0.3">
      <c r="C569" s="299">
        <v>46</v>
      </c>
      <c r="D569" s="299" t="s">
        <v>276</v>
      </c>
      <c r="E569" s="519">
        <v>0</v>
      </c>
      <c r="F569" s="286">
        <v>250</v>
      </c>
      <c r="G569" s="287">
        <f t="shared" si="38"/>
        <v>0</v>
      </c>
      <c r="H569" s="72"/>
    </row>
    <row r="570" spans="3:8" s="56" customFormat="1" ht="20.25" x14ac:dyDescent="0.3">
      <c r="C570" s="299">
        <v>47</v>
      </c>
      <c r="D570" s="299" t="s">
        <v>277</v>
      </c>
      <c r="E570" s="519">
        <v>0</v>
      </c>
      <c r="F570" s="286">
        <v>75</v>
      </c>
      <c r="G570" s="287">
        <f t="shared" si="38"/>
        <v>0</v>
      </c>
      <c r="H570" s="72"/>
    </row>
    <row r="571" spans="3:8" s="56" customFormat="1" ht="20.25" x14ac:dyDescent="0.3">
      <c r="C571" s="299">
        <v>48</v>
      </c>
      <c r="D571" s="299" t="s">
        <v>278</v>
      </c>
      <c r="E571" s="519">
        <v>0</v>
      </c>
      <c r="F571" s="286">
        <v>50</v>
      </c>
      <c r="G571" s="287">
        <f t="shared" si="38"/>
        <v>0</v>
      </c>
      <c r="H571" s="72"/>
    </row>
    <row r="572" spans="3:8" s="56" customFormat="1" ht="20.25" x14ac:dyDescent="0.3">
      <c r="C572" s="299">
        <v>49</v>
      </c>
      <c r="D572" s="299" t="s">
        <v>279</v>
      </c>
      <c r="E572" s="519">
        <v>0</v>
      </c>
      <c r="F572" s="286">
        <v>50</v>
      </c>
      <c r="G572" s="287">
        <f t="shared" si="38"/>
        <v>0</v>
      </c>
      <c r="H572" s="72"/>
    </row>
    <row r="573" spans="3:8" s="56" customFormat="1" ht="20.25" x14ac:dyDescent="0.3">
      <c r="C573" s="299">
        <v>50</v>
      </c>
      <c r="D573" s="299" t="s">
        <v>280</v>
      </c>
      <c r="E573" s="519">
        <v>0</v>
      </c>
      <c r="F573" s="286">
        <v>225</v>
      </c>
      <c r="G573" s="287">
        <f t="shared" si="38"/>
        <v>0</v>
      </c>
      <c r="H573" s="72"/>
    </row>
    <row r="574" spans="3:8" s="56" customFormat="1" ht="20.25" x14ac:dyDescent="0.3">
      <c r="C574" s="299">
        <v>51</v>
      </c>
      <c r="D574" s="299" t="s">
        <v>281</v>
      </c>
      <c r="E574" s="519">
        <v>0</v>
      </c>
      <c r="F574" s="286">
        <v>250</v>
      </c>
      <c r="G574" s="287">
        <f t="shared" si="38"/>
        <v>0</v>
      </c>
      <c r="H574" s="72"/>
    </row>
    <row r="575" spans="3:8" s="56" customFormat="1" ht="20.25" x14ac:dyDescent="0.3">
      <c r="C575" s="299">
        <v>52</v>
      </c>
      <c r="D575" s="299" t="s">
        <v>338</v>
      </c>
      <c r="E575" s="519">
        <v>0</v>
      </c>
      <c r="F575" s="290">
        <v>55</v>
      </c>
      <c r="G575" s="287">
        <f t="shared" si="38"/>
        <v>0</v>
      </c>
    </row>
    <row r="576" spans="3:8" s="56" customFormat="1" ht="20.25" x14ac:dyDescent="0.3">
      <c r="C576" s="299">
        <v>53</v>
      </c>
      <c r="D576" s="299" t="s">
        <v>339</v>
      </c>
      <c r="E576" s="519">
        <v>0</v>
      </c>
      <c r="F576" s="290">
        <v>50</v>
      </c>
      <c r="G576" s="287">
        <f t="shared" si="38"/>
        <v>0</v>
      </c>
    </row>
    <row r="577" spans="3:8" s="56" customFormat="1" ht="20.25" x14ac:dyDescent="0.3">
      <c r="C577" s="299">
        <v>54</v>
      </c>
      <c r="D577" s="299" t="s">
        <v>340</v>
      </c>
      <c r="E577" s="519">
        <v>0</v>
      </c>
      <c r="F577" s="290">
        <v>125</v>
      </c>
      <c r="G577" s="287">
        <f t="shared" si="38"/>
        <v>0</v>
      </c>
    </row>
    <row r="578" spans="3:8" s="56" customFormat="1" ht="20.25" x14ac:dyDescent="0.3">
      <c r="C578" s="299">
        <v>55</v>
      </c>
      <c r="D578" s="299" t="s">
        <v>341</v>
      </c>
      <c r="E578" s="519">
        <v>0</v>
      </c>
      <c r="F578" s="290">
        <v>225</v>
      </c>
      <c r="G578" s="287">
        <f t="shared" si="38"/>
        <v>0</v>
      </c>
    </row>
    <row r="579" spans="3:8" s="56" customFormat="1" ht="20.25" x14ac:dyDescent="0.3">
      <c r="C579" s="299">
        <v>56</v>
      </c>
      <c r="D579" s="299" t="s">
        <v>316</v>
      </c>
      <c r="E579" s="519">
        <v>0</v>
      </c>
      <c r="F579" s="292">
        <v>225</v>
      </c>
      <c r="G579" s="287">
        <f t="shared" si="38"/>
        <v>0</v>
      </c>
      <c r="H579" s="72"/>
    </row>
    <row r="580" spans="3:8" s="56" customFormat="1" ht="20.25" x14ac:dyDescent="0.3">
      <c r="C580" s="299">
        <v>57</v>
      </c>
      <c r="D580" s="299" t="s">
        <v>282</v>
      </c>
      <c r="E580" s="519">
        <v>0</v>
      </c>
      <c r="F580" s="286">
        <v>95</v>
      </c>
      <c r="G580" s="287">
        <f t="shared" si="38"/>
        <v>0</v>
      </c>
      <c r="H580" s="72"/>
    </row>
    <row r="581" spans="3:8" s="56" customFormat="1" ht="20.25" x14ac:dyDescent="0.3">
      <c r="C581" s="299">
        <v>58</v>
      </c>
      <c r="D581" s="299" t="s">
        <v>283</v>
      </c>
      <c r="E581" s="519">
        <v>0</v>
      </c>
      <c r="F581" s="286">
        <v>125</v>
      </c>
      <c r="G581" s="287">
        <f t="shared" si="38"/>
        <v>0</v>
      </c>
      <c r="H581" s="72"/>
    </row>
    <row r="582" spans="3:8" s="56" customFormat="1" ht="20.25" x14ac:dyDescent="0.3">
      <c r="C582" s="299">
        <v>59</v>
      </c>
      <c r="D582" s="299" t="s">
        <v>335</v>
      </c>
      <c r="E582" s="519">
        <v>0</v>
      </c>
      <c r="F582" s="293">
        <v>50</v>
      </c>
      <c r="G582" s="287">
        <f t="shared" si="38"/>
        <v>0</v>
      </c>
    </row>
    <row r="583" spans="3:8" s="56" customFormat="1" ht="20.25" x14ac:dyDescent="0.3">
      <c r="C583" s="299">
        <v>60</v>
      </c>
      <c r="D583" s="299" t="s">
        <v>268</v>
      </c>
      <c r="E583" s="519">
        <v>0</v>
      </c>
      <c r="F583" s="286">
        <v>50</v>
      </c>
      <c r="G583" s="287">
        <f t="shared" si="38"/>
        <v>0</v>
      </c>
      <c r="H583" s="72"/>
    </row>
    <row r="584" spans="3:8" s="56" customFormat="1" ht="20.25" x14ac:dyDescent="0.3">
      <c r="C584" s="299">
        <v>61</v>
      </c>
      <c r="D584" s="299" t="s">
        <v>336</v>
      </c>
      <c r="E584" s="519">
        <v>0</v>
      </c>
      <c r="F584" s="293">
        <v>50</v>
      </c>
      <c r="G584" s="287">
        <f t="shared" si="38"/>
        <v>0</v>
      </c>
    </row>
    <row r="585" spans="3:8" s="56" customFormat="1" ht="20.25" x14ac:dyDescent="0.3">
      <c r="C585" s="299">
        <v>62</v>
      </c>
      <c r="D585" s="299" t="s">
        <v>342</v>
      </c>
      <c r="E585" s="519">
        <v>0</v>
      </c>
      <c r="F585" s="290">
        <v>55</v>
      </c>
      <c r="G585" s="287">
        <f t="shared" si="38"/>
        <v>0</v>
      </c>
    </row>
    <row r="586" spans="3:8" s="56" customFormat="1" ht="20.25" x14ac:dyDescent="0.3">
      <c r="C586" s="299">
        <v>63</v>
      </c>
      <c r="D586" s="299" t="s">
        <v>343</v>
      </c>
      <c r="E586" s="519">
        <v>0</v>
      </c>
      <c r="F586" s="290">
        <v>95</v>
      </c>
      <c r="G586" s="287">
        <f t="shared" si="38"/>
        <v>0</v>
      </c>
    </row>
    <row r="587" spans="3:8" s="56" customFormat="1" ht="20.25" x14ac:dyDescent="0.3">
      <c r="C587" s="299">
        <v>64</v>
      </c>
      <c r="D587" s="299" t="s">
        <v>285</v>
      </c>
      <c r="E587" s="519">
        <v>0</v>
      </c>
      <c r="F587" s="286">
        <v>125</v>
      </c>
      <c r="G587" s="287">
        <f t="shared" si="38"/>
        <v>0</v>
      </c>
      <c r="H587" s="72"/>
    </row>
    <row r="588" spans="3:8" s="56" customFormat="1" ht="20.25" x14ac:dyDescent="0.3">
      <c r="C588" s="299">
        <v>65</v>
      </c>
      <c r="D588" s="299" t="s">
        <v>288</v>
      </c>
      <c r="E588" s="519">
        <v>0</v>
      </c>
      <c r="F588" s="286">
        <v>175</v>
      </c>
      <c r="G588" s="287">
        <f t="shared" si="38"/>
        <v>0</v>
      </c>
      <c r="H588" s="72"/>
    </row>
    <row r="589" spans="3:8" s="56" customFormat="1" ht="20.25" x14ac:dyDescent="0.3">
      <c r="C589" s="299">
        <v>66</v>
      </c>
      <c r="D589" s="299" t="s">
        <v>289</v>
      </c>
      <c r="E589" s="519">
        <v>0</v>
      </c>
      <c r="F589" s="286">
        <v>50</v>
      </c>
      <c r="G589" s="287">
        <f t="shared" si="38"/>
        <v>0</v>
      </c>
      <c r="H589" s="72"/>
    </row>
    <row r="590" spans="3:8" s="56" customFormat="1" ht="20.25" x14ac:dyDescent="0.3">
      <c r="C590" s="299">
        <v>67</v>
      </c>
      <c r="D590" s="299" t="s">
        <v>290</v>
      </c>
      <c r="E590" s="519">
        <v>0</v>
      </c>
      <c r="F590" s="286">
        <v>50</v>
      </c>
      <c r="G590" s="287">
        <f t="shared" si="38"/>
        <v>0</v>
      </c>
      <c r="H590" s="72"/>
    </row>
    <row r="591" spans="3:8" s="56" customFormat="1" ht="20.25" x14ac:dyDescent="0.3">
      <c r="C591" s="299">
        <v>68</v>
      </c>
      <c r="D591" s="299" t="s">
        <v>291</v>
      </c>
      <c r="E591" s="519">
        <v>0</v>
      </c>
      <c r="F591" s="286">
        <v>55</v>
      </c>
      <c r="G591" s="287">
        <f t="shared" si="38"/>
        <v>0</v>
      </c>
      <c r="H591" s="72"/>
    </row>
    <row r="592" spans="3:8" s="56" customFormat="1" ht="20.25" x14ac:dyDescent="0.3">
      <c r="C592" s="299">
        <v>69</v>
      </c>
      <c r="D592" s="299" t="s">
        <v>293</v>
      </c>
      <c r="E592" s="519">
        <v>0</v>
      </c>
      <c r="F592" s="286">
        <v>65</v>
      </c>
      <c r="G592" s="287">
        <f t="shared" si="38"/>
        <v>0</v>
      </c>
      <c r="H592" s="72"/>
    </row>
    <row r="593" spans="3:8" s="56" customFormat="1" ht="20.25" x14ac:dyDescent="0.3">
      <c r="C593" s="299">
        <v>70</v>
      </c>
      <c r="D593" s="299" t="s">
        <v>301</v>
      </c>
      <c r="E593" s="519">
        <v>0</v>
      </c>
      <c r="F593" s="286">
        <v>575</v>
      </c>
      <c r="G593" s="287">
        <f t="shared" si="38"/>
        <v>0</v>
      </c>
      <c r="H593" s="72"/>
    </row>
    <row r="594" spans="3:8" ht="20.25" x14ac:dyDescent="0.3">
      <c r="C594" s="299">
        <v>71</v>
      </c>
      <c r="D594" s="298" t="s">
        <v>302</v>
      </c>
      <c r="E594" s="518">
        <v>0</v>
      </c>
      <c r="F594" s="288">
        <v>275</v>
      </c>
      <c r="G594" s="289">
        <f t="shared" si="38"/>
        <v>0</v>
      </c>
      <c r="H594" s="46"/>
    </row>
    <row r="595" spans="3:8" ht="20.25" x14ac:dyDescent="0.3">
      <c r="C595" s="299">
        <v>72</v>
      </c>
      <c r="D595" s="298" t="s">
        <v>303</v>
      </c>
      <c r="E595" s="518">
        <v>0</v>
      </c>
      <c r="F595" s="288">
        <v>285</v>
      </c>
      <c r="G595" s="289">
        <f t="shared" si="38"/>
        <v>0</v>
      </c>
      <c r="H595" s="46"/>
    </row>
    <row r="596" spans="3:8" ht="20.25" x14ac:dyDescent="0.3">
      <c r="C596" s="299">
        <v>73</v>
      </c>
      <c r="D596" s="298" t="s">
        <v>304</v>
      </c>
      <c r="E596" s="518">
        <v>0</v>
      </c>
      <c r="F596" s="288">
        <v>325</v>
      </c>
      <c r="G596" s="289">
        <f t="shared" si="38"/>
        <v>0</v>
      </c>
      <c r="H596" s="46"/>
    </row>
    <row r="597" spans="3:8" ht="20.25" x14ac:dyDescent="0.3">
      <c r="C597" s="299">
        <v>74</v>
      </c>
      <c r="D597" s="298" t="s">
        <v>305</v>
      </c>
      <c r="E597" s="518">
        <v>0</v>
      </c>
      <c r="F597" s="288">
        <v>425</v>
      </c>
      <c r="G597" s="289">
        <f t="shared" si="38"/>
        <v>0</v>
      </c>
      <c r="H597" s="46"/>
    </row>
    <row r="598" spans="3:8" ht="20.25" x14ac:dyDescent="0.3">
      <c r="C598" s="299">
        <v>75</v>
      </c>
      <c r="D598" s="298" t="s">
        <v>306</v>
      </c>
      <c r="E598" s="518">
        <v>0</v>
      </c>
      <c r="F598" s="288">
        <v>55</v>
      </c>
      <c r="G598" s="289">
        <f t="shared" si="38"/>
        <v>0</v>
      </c>
      <c r="H598" s="46"/>
    </row>
    <row r="599" spans="3:8" ht="20.25" x14ac:dyDescent="0.3">
      <c r="C599" s="299">
        <v>76</v>
      </c>
      <c r="D599" s="299" t="s">
        <v>323</v>
      </c>
      <c r="E599" s="518">
        <v>0</v>
      </c>
      <c r="F599" s="294">
        <v>295</v>
      </c>
      <c r="G599" s="289">
        <f t="shared" si="38"/>
        <v>0</v>
      </c>
    </row>
    <row r="600" spans="3:8" ht="20.25" x14ac:dyDescent="0.3">
      <c r="C600" s="299">
        <v>77</v>
      </c>
      <c r="D600" s="299" t="s">
        <v>307</v>
      </c>
      <c r="E600" s="519">
        <v>0</v>
      </c>
      <c r="F600" s="286">
        <v>185</v>
      </c>
      <c r="G600" s="289">
        <f t="shared" si="38"/>
        <v>0</v>
      </c>
      <c r="H600" s="46"/>
    </row>
    <row r="601" spans="3:8" ht="20.25" x14ac:dyDescent="0.3">
      <c r="C601" s="299">
        <v>78</v>
      </c>
      <c r="D601" s="299" t="s">
        <v>321</v>
      </c>
      <c r="E601" s="518">
        <v>0</v>
      </c>
      <c r="F601" s="293">
        <v>325</v>
      </c>
      <c r="G601" s="289">
        <f t="shared" si="38"/>
        <v>0</v>
      </c>
    </row>
    <row r="602" spans="3:8" ht="20.25" x14ac:dyDescent="0.3">
      <c r="C602" s="299">
        <v>79</v>
      </c>
      <c r="D602" s="299" t="s">
        <v>927</v>
      </c>
      <c r="E602" s="518">
        <v>0</v>
      </c>
      <c r="F602" s="293">
        <v>210</v>
      </c>
      <c r="G602" s="289">
        <f t="shared" si="38"/>
        <v>0</v>
      </c>
    </row>
    <row r="603" spans="3:8" ht="20.25" x14ac:dyDescent="0.3">
      <c r="C603" s="299">
        <v>80</v>
      </c>
      <c r="D603" s="299" t="s">
        <v>322</v>
      </c>
      <c r="E603" s="518">
        <v>0</v>
      </c>
      <c r="F603" s="293">
        <v>150</v>
      </c>
      <c r="G603" s="289">
        <f t="shared" si="38"/>
        <v>0</v>
      </c>
    </row>
    <row r="604" spans="3:8" ht="20.25" x14ac:dyDescent="0.3">
      <c r="C604" s="299">
        <v>81</v>
      </c>
      <c r="D604" s="298" t="s">
        <v>312</v>
      </c>
      <c r="E604" s="518">
        <v>0</v>
      </c>
      <c r="F604" s="291">
        <v>150</v>
      </c>
      <c r="G604" s="289">
        <f t="shared" ref="G604:G619" si="39">F604*E604</f>
        <v>0</v>
      </c>
      <c r="H604" s="46"/>
    </row>
    <row r="605" spans="3:8" ht="20.25" x14ac:dyDescent="0.3">
      <c r="C605" s="299">
        <v>82</v>
      </c>
      <c r="D605" s="298" t="s">
        <v>313</v>
      </c>
      <c r="E605" s="518">
        <v>0</v>
      </c>
      <c r="F605" s="291">
        <v>125</v>
      </c>
      <c r="G605" s="289">
        <f t="shared" si="39"/>
        <v>0</v>
      </c>
      <c r="H605" s="46"/>
    </row>
    <row r="606" spans="3:8" ht="20.25" x14ac:dyDescent="0.3">
      <c r="C606" s="299">
        <v>83</v>
      </c>
      <c r="D606" s="298" t="s">
        <v>314</v>
      </c>
      <c r="E606" s="518">
        <v>0</v>
      </c>
      <c r="F606" s="291">
        <v>165</v>
      </c>
      <c r="G606" s="289">
        <f t="shared" si="39"/>
        <v>0</v>
      </c>
      <c r="H606" s="46"/>
    </row>
    <row r="607" spans="3:8" ht="20.25" x14ac:dyDescent="0.3">
      <c r="C607" s="299">
        <v>84</v>
      </c>
      <c r="D607" s="298" t="s">
        <v>315</v>
      </c>
      <c r="E607" s="518">
        <v>0</v>
      </c>
      <c r="F607" s="291">
        <v>195</v>
      </c>
      <c r="G607" s="289">
        <f t="shared" si="39"/>
        <v>0</v>
      </c>
      <c r="H607" s="46"/>
    </row>
    <row r="608" spans="3:8" ht="20.25" x14ac:dyDescent="0.3">
      <c r="C608" s="299">
        <v>85</v>
      </c>
      <c r="D608" s="298" t="s">
        <v>298</v>
      </c>
      <c r="E608" s="518">
        <v>0</v>
      </c>
      <c r="F608" s="291">
        <v>125</v>
      </c>
      <c r="G608" s="289">
        <f>F608*E608</f>
        <v>0</v>
      </c>
      <c r="H608" s="46"/>
    </row>
    <row r="609" spans="3:8" ht="20.25" x14ac:dyDescent="0.3">
      <c r="C609" s="299">
        <v>86</v>
      </c>
      <c r="D609" s="298" t="s">
        <v>317</v>
      </c>
      <c r="E609" s="518">
        <v>0</v>
      </c>
      <c r="F609" s="291">
        <v>110</v>
      </c>
      <c r="G609" s="289">
        <f>F609*E609</f>
        <v>0</v>
      </c>
      <c r="H609" s="46"/>
    </row>
    <row r="610" spans="3:8" ht="20.25" x14ac:dyDescent="0.3">
      <c r="C610" s="299">
        <v>87</v>
      </c>
      <c r="D610" s="298" t="s">
        <v>318</v>
      </c>
      <c r="E610" s="518">
        <v>0</v>
      </c>
      <c r="F610" s="291">
        <v>275</v>
      </c>
      <c r="G610" s="289">
        <f>F610*E610</f>
        <v>0</v>
      </c>
      <c r="H610" s="46"/>
    </row>
    <row r="611" spans="3:8" ht="20.25" x14ac:dyDescent="0.3">
      <c r="C611" s="299">
        <v>88</v>
      </c>
      <c r="D611" s="299" t="s">
        <v>320</v>
      </c>
      <c r="E611" s="519">
        <v>0</v>
      </c>
      <c r="F611" s="292">
        <v>495</v>
      </c>
      <c r="G611" s="287">
        <f t="shared" si="39"/>
        <v>0</v>
      </c>
      <c r="H611" s="72"/>
    </row>
    <row r="612" spans="3:8" ht="20.25" x14ac:dyDescent="0.3">
      <c r="C612" s="299">
        <v>89</v>
      </c>
      <c r="D612" s="299" t="s">
        <v>344</v>
      </c>
      <c r="E612" s="519">
        <v>0</v>
      </c>
      <c r="F612" s="293">
        <v>150</v>
      </c>
      <c r="G612" s="287">
        <f t="shared" si="39"/>
        <v>0</v>
      </c>
    </row>
    <row r="613" spans="3:8" ht="20.25" x14ac:dyDescent="0.3">
      <c r="C613" s="299">
        <v>90</v>
      </c>
      <c r="D613" s="299" t="s">
        <v>345</v>
      </c>
      <c r="E613" s="519">
        <v>0</v>
      </c>
      <c r="F613" s="293">
        <v>150</v>
      </c>
      <c r="G613" s="287">
        <f t="shared" si="39"/>
        <v>0</v>
      </c>
    </row>
    <row r="614" spans="3:8" ht="20.25" x14ac:dyDescent="0.3">
      <c r="C614" s="299">
        <v>91</v>
      </c>
      <c r="D614" s="299" t="s">
        <v>346</v>
      </c>
      <c r="E614" s="519">
        <v>0</v>
      </c>
      <c r="F614" s="293">
        <v>1995</v>
      </c>
      <c r="G614" s="287">
        <f t="shared" si="39"/>
        <v>0</v>
      </c>
    </row>
    <row r="615" spans="3:8" ht="20.25" x14ac:dyDescent="0.3">
      <c r="C615" s="299">
        <v>92</v>
      </c>
      <c r="D615" s="299" t="s">
        <v>347</v>
      </c>
      <c r="E615" s="519">
        <v>0</v>
      </c>
      <c r="F615" s="293">
        <v>750</v>
      </c>
      <c r="G615" s="287">
        <f t="shared" si="39"/>
        <v>0</v>
      </c>
    </row>
    <row r="616" spans="3:8" ht="20.25" x14ac:dyDescent="0.3">
      <c r="C616" s="299">
        <v>93</v>
      </c>
      <c r="D616" s="299" t="s">
        <v>348</v>
      </c>
      <c r="E616" s="519">
        <v>0</v>
      </c>
      <c r="F616" s="293">
        <v>475</v>
      </c>
      <c r="G616" s="287">
        <f t="shared" si="39"/>
        <v>0</v>
      </c>
    </row>
    <row r="617" spans="3:8" ht="20.25" x14ac:dyDescent="0.3">
      <c r="C617" s="299">
        <v>94</v>
      </c>
      <c r="D617" s="299" t="s">
        <v>349</v>
      </c>
      <c r="E617" s="519">
        <v>0</v>
      </c>
      <c r="F617" s="293">
        <v>400</v>
      </c>
      <c r="G617" s="287">
        <f t="shared" si="39"/>
        <v>0</v>
      </c>
    </row>
    <row r="618" spans="3:8" ht="20.25" x14ac:dyDescent="0.3">
      <c r="C618" s="299">
        <v>95</v>
      </c>
      <c r="D618" s="298"/>
      <c r="E618" s="518">
        <v>0</v>
      </c>
      <c r="F618" s="288">
        <v>0</v>
      </c>
      <c r="G618" s="289">
        <f t="shared" si="39"/>
        <v>0</v>
      </c>
      <c r="H618" s="46"/>
    </row>
    <row r="619" spans="3:8" ht="20.25" x14ac:dyDescent="0.3">
      <c r="C619" s="299">
        <v>96</v>
      </c>
      <c r="D619" s="298"/>
      <c r="E619" s="518">
        <v>0</v>
      </c>
      <c r="F619" s="288">
        <v>0</v>
      </c>
      <c r="G619" s="289">
        <f t="shared" si="39"/>
        <v>0</v>
      </c>
      <c r="H619" s="46"/>
    </row>
    <row r="620" spans="3:8" ht="21" x14ac:dyDescent="0.35">
      <c r="C620" s="187"/>
      <c r="D620" s="121"/>
      <c r="E620" s="122"/>
      <c r="F620" s="123"/>
      <c r="G620" s="188"/>
    </row>
    <row r="621" spans="3:8" ht="21" x14ac:dyDescent="0.35">
      <c r="C621" s="187"/>
      <c r="D621" s="121"/>
      <c r="E621" s="122"/>
      <c r="F621" s="123"/>
      <c r="G621" s="188"/>
    </row>
    <row r="622" spans="3:8" ht="21" x14ac:dyDescent="0.35">
      <c r="C622" s="187"/>
      <c r="D622" s="121"/>
      <c r="E622" s="122"/>
      <c r="F622" s="123"/>
      <c r="G622" s="188"/>
    </row>
    <row r="623" spans="3:8" ht="21" x14ac:dyDescent="0.35">
      <c r="C623" s="187"/>
      <c r="D623" s="121"/>
      <c r="E623" s="122"/>
      <c r="F623" s="123"/>
      <c r="G623" s="188"/>
    </row>
    <row r="624" spans="3:8" ht="21" x14ac:dyDescent="0.35">
      <c r="C624" s="187"/>
      <c r="D624" s="121"/>
      <c r="E624" s="122"/>
      <c r="F624" s="123"/>
      <c r="G624" s="188"/>
    </row>
    <row r="625" spans="3:8" ht="21" x14ac:dyDescent="0.35">
      <c r="C625" s="187"/>
      <c r="D625" s="121"/>
      <c r="E625" s="122"/>
      <c r="F625" s="123"/>
      <c r="G625" s="188"/>
    </row>
    <row r="626" spans="3:8" ht="21" x14ac:dyDescent="0.35">
      <c r="C626" s="187"/>
      <c r="D626" s="121"/>
      <c r="E626" s="122"/>
      <c r="F626" s="123"/>
      <c r="G626" s="188"/>
    </row>
    <row r="627" spans="3:8" ht="21" x14ac:dyDescent="0.35">
      <c r="C627" s="187"/>
      <c r="D627" s="121"/>
      <c r="E627" s="122"/>
      <c r="F627" s="123"/>
      <c r="G627" s="188"/>
    </row>
    <row r="628" spans="3:8" ht="21" x14ac:dyDescent="0.35">
      <c r="C628" s="187"/>
      <c r="D628" s="121"/>
      <c r="E628" s="122"/>
      <c r="F628" s="123"/>
      <c r="G628" s="188"/>
    </row>
    <row r="629" spans="3:8" ht="21" x14ac:dyDescent="0.35">
      <c r="C629" s="187"/>
      <c r="D629" s="121"/>
      <c r="E629" s="122"/>
      <c r="F629" s="123"/>
      <c r="G629" s="188"/>
    </row>
    <row r="630" spans="3:8" ht="20.25" x14ac:dyDescent="0.3">
      <c r="C630" s="189"/>
      <c r="D630" s="124"/>
      <c r="E630" s="125"/>
      <c r="F630" s="126"/>
      <c r="G630" s="127"/>
      <c r="H630" s="46"/>
    </row>
    <row r="631" spans="3:8" ht="20.25" x14ac:dyDescent="0.3">
      <c r="C631" s="189"/>
      <c r="D631" s="124"/>
      <c r="E631" s="125"/>
      <c r="F631" s="126"/>
      <c r="G631" s="128"/>
      <c r="H631" s="46"/>
    </row>
    <row r="632" spans="3:8" ht="20.25" x14ac:dyDescent="0.3">
      <c r="C632" s="190"/>
      <c r="D632" s="129" t="s">
        <v>350</v>
      </c>
      <c r="E632" s="130"/>
      <c r="F632" s="131"/>
      <c r="G632" s="132">
        <f>SUM(G523:G619)</f>
        <v>0</v>
      </c>
      <c r="H632" s="46"/>
    </row>
    <row r="633" spans="3:8" ht="15.75" x14ac:dyDescent="0.25">
      <c r="C633" s="182"/>
      <c r="D633" s="74"/>
      <c r="E633" s="75"/>
      <c r="F633" s="133"/>
      <c r="G633" s="76"/>
      <c r="H633" s="73"/>
    </row>
    <row r="634" spans="3:8" ht="20.25" x14ac:dyDescent="0.3">
      <c r="C634" s="182"/>
      <c r="D634" s="129" t="s">
        <v>351</v>
      </c>
      <c r="E634" s="130"/>
      <c r="F634" s="131"/>
      <c r="G634" s="132"/>
      <c r="H634" s="46"/>
    </row>
    <row r="635" spans="3:8" ht="20.25" x14ac:dyDescent="0.3">
      <c r="C635" s="182"/>
      <c r="D635" s="129"/>
      <c r="E635" s="130"/>
      <c r="F635" s="131"/>
      <c r="G635" s="132"/>
      <c r="H635" s="46"/>
    </row>
    <row r="636" spans="3:8" ht="20.25" x14ac:dyDescent="0.3">
      <c r="C636" s="182"/>
      <c r="D636" s="129" t="s">
        <v>352</v>
      </c>
      <c r="E636" s="130">
        <v>0</v>
      </c>
      <c r="F636" s="131">
        <v>300</v>
      </c>
      <c r="G636" s="119">
        <f>F636*E636</f>
        <v>0</v>
      </c>
      <c r="H636" s="46"/>
    </row>
    <row r="637" spans="3:8" ht="20.25" x14ac:dyDescent="0.3">
      <c r="C637" s="182"/>
      <c r="D637" s="129"/>
      <c r="E637" s="130"/>
      <c r="F637" s="131"/>
      <c r="G637" s="132"/>
      <c r="H637" s="46"/>
    </row>
    <row r="638" spans="3:8" ht="20.25" x14ac:dyDescent="0.3">
      <c r="C638" s="182"/>
      <c r="D638" s="129" t="s">
        <v>353</v>
      </c>
      <c r="E638" s="130">
        <v>0</v>
      </c>
      <c r="F638" s="131">
        <v>800</v>
      </c>
      <c r="G638" s="119">
        <f>F638*E638</f>
        <v>0</v>
      </c>
      <c r="H638" s="46"/>
    </row>
    <row r="639" spans="3:8" ht="20.25" x14ac:dyDescent="0.3">
      <c r="C639" s="182"/>
      <c r="D639" s="134" t="s">
        <v>354</v>
      </c>
      <c r="E639" s="130"/>
      <c r="F639" s="131"/>
      <c r="G639" s="132"/>
      <c r="H639" s="46"/>
    </row>
    <row r="640" spans="3:8" ht="20.25" x14ac:dyDescent="0.3">
      <c r="C640" s="182"/>
      <c r="D640" s="129" t="s">
        <v>355</v>
      </c>
      <c r="E640" s="130"/>
      <c r="F640" s="131"/>
      <c r="G640" s="132"/>
      <c r="H640" s="46"/>
    </row>
    <row r="641" spans="3:8" ht="20.25" x14ac:dyDescent="0.3">
      <c r="C641" s="182"/>
      <c r="D641" s="129" t="s">
        <v>356</v>
      </c>
      <c r="E641" s="130"/>
      <c r="F641" s="131"/>
      <c r="G641" s="132"/>
      <c r="H641" s="46"/>
    </row>
    <row r="642" spans="3:8" ht="20.25" x14ac:dyDescent="0.3">
      <c r="C642" s="182"/>
      <c r="D642" s="129" t="s">
        <v>357</v>
      </c>
      <c r="E642" s="130"/>
      <c r="F642" s="131"/>
      <c r="G642" s="132"/>
      <c r="H642" s="46"/>
    </row>
    <row r="643" spans="3:8" ht="20.25" x14ac:dyDescent="0.3">
      <c r="C643" s="182"/>
      <c r="D643" s="129" t="s">
        <v>358</v>
      </c>
      <c r="E643" s="130"/>
      <c r="F643" s="131"/>
      <c r="G643" s="132"/>
      <c r="H643" s="46"/>
    </row>
    <row r="644" spans="3:8" ht="20.25" x14ac:dyDescent="0.3">
      <c r="C644" s="182"/>
      <c r="D644" s="129" t="s">
        <v>359</v>
      </c>
      <c r="E644" s="130"/>
      <c r="F644" s="131"/>
      <c r="G644" s="132"/>
      <c r="H644" s="46"/>
    </row>
    <row r="645" spans="3:8" ht="20.25" x14ac:dyDescent="0.3">
      <c r="C645" s="182"/>
      <c r="D645" s="129" t="s">
        <v>360</v>
      </c>
      <c r="E645" s="130"/>
      <c r="F645" s="131"/>
      <c r="G645" s="132"/>
      <c r="H645" s="46"/>
    </row>
    <row r="646" spans="3:8" ht="20.25" x14ac:dyDescent="0.3">
      <c r="C646" s="182"/>
      <c r="D646" s="129" t="s">
        <v>361</v>
      </c>
      <c r="E646" s="130"/>
      <c r="F646" s="131"/>
      <c r="G646" s="132"/>
      <c r="H646" s="46"/>
    </row>
    <row r="647" spans="3:8" ht="20.25" x14ac:dyDescent="0.3">
      <c r="C647" s="182"/>
      <c r="D647" s="129" t="s">
        <v>362</v>
      </c>
      <c r="E647" s="130"/>
      <c r="F647" s="131"/>
      <c r="G647" s="132"/>
      <c r="H647" s="46"/>
    </row>
    <row r="648" spans="3:8" ht="21" x14ac:dyDescent="0.35">
      <c r="C648" s="191"/>
      <c r="D648" s="135"/>
      <c r="E648" s="136"/>
      <c r="F648" s="137"/>
      <c r="G648" s="188"/>
    </row>
    <row r="649" spans="3:8" ht="20.25" x14ac:dyDescent="0.3">
      <c r="C649" s="182"/>
      <c r="D649" s="129" t="s">
        <v>363</v>
      </c>
      <c r="E649" s="130">
        <v>0</v>
      </c>
      <c r="F649" s="131">
        <v>50</v>
      </c>
      <c r="G649" s="119">
        <f>F649*E649</f>
        <v>0</v>
      </c>
      <c r="H649" s="46"/>
    </row>
    <row r="650" spans="3:8" ht="21" x14ac:dyDescent="0.35">
      <c r="C650" s="191"/>
      <c r="D650" s="135"/>
      <c r="E650" s="136"/>
      <c r="F650" s="137"/>
      <c r="G650" s="188"/>
    </row>
    <row r="651" spans="3:8" ht="20.25" x14ac:dyDescent="0.3">
      <c r="C651" s="191"/>
      <c r="D651" s="129" t="s">
        <v>364</v>
      </c>
      <c r="E651" s="130"/>
      <c r="F651" s="131"/>
      <c r="G651" s="188"/>
    </row>
    <row r="652" spans="3:8" ht="20.25" x14ac:dyDescent="0.3">
      <c r="C652" s="191"/>
      <c r="D652" s="129" t="s">
        <v>365</v>
      </c>
      <c r="E652" s="130">
        <v>0</v>
      </c>
      <c r="F652" s="131">
        <v>75</v>
      </c>
      <c r="G652" s="119">
        <f t="shared" ref="G652:G657" si="40">F652*E652</f>
        <v>0</v>
      </c>
    </row>
    <row r="653" spans="3:8" ht="20.25" x14ac:dyDescent="0.3">
      <c r="C653" s="191"/>
      <c r="D653" s="129" t="s">
        <v>366</v>
      </c>
      <c r="E653" s="130">
        <v>0</v>
      </c>
      <c r="F653" s="131">
        <v>100</v>
      </c>
      <c r="G653" s="119">
        <f t="shared" si="40"/>
        <v>0</v>
      </c>
    </row>
    <row r="654" spans="3:8" ht="20.25" x14ac:dyDescent="0.3">
      <c r="C654" s="191"/>
      <c r="D654" s="129" t="s">
        <v>367</v>
      </c>
      <c r="E654" s="130">
        <v>0</v>
      </c>
      <c r="F654" s="131">
        <v>100</v>
      </c>
      <c r="G654" s="119">
        <f t="shared" si="40"/>
        <v>0</v>
      </c>
    </row>
    <row r="655" spans="3:8" ht="20.25" x14ac:dyDescent="0.3">
      <c r="C655" s="191"/>
      <c r="D655" s="129" t="s">
        <v>368</v>
      </c>
      <c r="E655" s="130">
        <v>0</v>
      </c>
      <c r="F655" s="131">
        <v>200</v>
      </c>
      <c r="G655" s="119">
        <f t="shared" si="40"/>
        <v>0</v>
      </c>
    </row>
    <row r="656" spans="3:8" ht="20.25" x14ac:dyDescent="0.3">
      <c r="C656" s="191"/>
      <c r="D656" s="129" t="s">
        <v>369</v>
      </c>
      <c r="E656" s="130">
        <v>0</v>
      </c>
      <c r="F656" s="131">
        <v>200</v>
      </c>
      <c r="G656" s="119">
        <f t="shared" si="40"/>
        <v>0</v>
      </c>
    </row>
    <row r="657" spans="3:7" ht="20.25" x14ac:dyDescent="0.3">
      <c r="C657" s="191"/>
      <c r="D657" s="129" t="s">
        <v>370</v>
      </c>
      <c r="E657" s="130">
        <v>0</v>
      </c>
      <c r="F657" s="131">
        <v>150</v>
      </c>
      <c r="G657" s="119">
        <f t="shared" si="40"/>
        <v>0</v>
      </c>
    </row>
    <row r="658" spans="3:7" ht="20.25" x14ac:dyDescent="0.3">
      <c r="C658" s="191"/>
      <c r="D658" s="129" t="s">
        <v>371</v>
      </c>
      <c r="E658" s="130"/>
      <c r="F658" s="131"/>
      <c r="G658" s="188"/>
    </row>
    <row r="659" spans="3:7" ht="21" x14ac:dyDescent="0.35">
      <c r="C659" s="191"/>
      <c r="D659" s="135"/>
      <c r="E659" s="136"/>
      <c r="F659" s="137"/>
      <c r="G659" s="188"/>
    </row>
    <row r="660" spans="3:7" ht="21" x14ac:dyDescent="0.35">
      <c r="C660" s="191"/>
      <c r="D660" s="135"/>
      <c r="E660" s="136"/>
      <c r="F660" s="137"/>
      <c r="G660" s="188"/>
    </row>
    <row r="661" spans="3:7" ht="21" x14ac:dyDescent="0.35">
      <c r="C661" s="191"/>
      <c r="D661" s="135"/>
      <c r="E661" s="136"/>
      <c r="F661" s="137"/>
      <c r="G661" s="188"/>
    </row>
    <row r="662" spans="3:7" ht="20.25" x14ac:dyDescent="0.3">
      <c r="C662" s="191"/>
      <c r="D662" s="138" t="s">
        <v>372</v>
      </c>
      <c r="E662" s="130">
        <v>0</v>
      </c>
      <c r="F662" s="131">
        <v>2000</v>
      </c>
      <c r="G662" s="119">
        <f>F662*E662</f>
        <v>0</v>
      </c>
    </row>
    <row r="663" spans="3:7" ht="20.25" x14ac:dyDescent="0.3">
      <c r="C663" s="191"/>
      <c r="D663" s="138" t="s">
        <v>373</v>
      </c>
      <c r="E663" s="130">
        <v>0</v>
      </c>
      <c r="F663" s="131">
        <v>300</v>
      </c>
      <c r="G663" s="119" t="s">
        <v>257</v>
      </c>
    </row>
    <row r="664" spans="3:7" ht="20.25" x14ac:dyDescent="0.3">
      <c r="C664" s="191"/>
      <c r="D664" s="138" t="s">
        <v>374</v>
      </c>
      <c r="E664" s="130"/>
      <c r="F664" s="131"/>
      <c r="G664" s="132"/>
    </row>
    <row r="665" spans="3:7" ht="20.25" x14ac:dyDescent="0.3">
      <c r="C665" s="191"/>
      <c r="D665" s="138" t="s">
        <v>375</v>
      </c>
      <c r="E665" s="130"/>
      <c r="F665" s="131"/>
      <c r="G665" s="132"/>
    </row>
    <row r="666" spans="3:7" ht="20.25" x14ac:dyDescent="0.3">
      <c r="C666" s="191"/>
      <c r="D666" s="138" t="s">
        <v>376</v>
      </c>
      <c r="E666" s="130"/>
      <c r="F666" s="131"/>
      <c r="G666" s="132"/>
    </row>
    <row r="667" spans="3:7" ht="20.25" x14ac:dyDescent="0.3">
      <c r="C667" s="191"/>
      <c r="D667" s="138" t="s">
        <v>377</v>
      </c>
      <c r="E667" s="130"/>
      <c r="F667" s="131"/>
      <c r="G667" s="132"/>
    </row>
    <row r="668" spans="3:7" ht="20.25" x14ac:dyDescent="0.3">
      <c r="C668" s="191"/>
      <c r="D668" s="138" t="s">
        <v>378</v>
      </c>
      <c r="E668" s="130"/>
      <c r="F668" s="131"/>
      <c r="G668" s="132"/>
    </row>
    <row r="669" spans="3:7" ht="20.25" x14ac:dyDescent="0.3">
      <c r="C669" s="191"/>
      <c r="D669" s="138" t="s">
        <v>379</v>
      </c>
      <c r="E669" s="130"/>
      <c r="F669" s="131"/>
      <c r="G669" s="132"/>
    </row>
    <row r="670" spans="3:7" ht="20.25" x14ac:dyDescent="0.3">
      <c r="C670" s="191"/>
      <c r="D670" s="138" t="s">
        <v>380</v>
      </c>
      <c r="E670" s="130"/>
      <c r="F670" s="131"/>
      <c r="G670" s="132"/>
    </row>
    <row r="671" spans="3:7" ht="20.25" x14ac:dyDescent="0.3">
      <c r="C671" s="191"/>
      <c r="D671" s="138" t="s">
        <v>381</v>
      </c>
      <c r="E671" s="130"/>
      <c r="F671" s="131"/>
      <c r="G671" s="132"/>
    </row>
    <row r="672" spans="3:7" ht="20.25" x14ac:dyDescent="0.3">
      <c r="C672" s="191"/>
      <c r="D672" s="138" t="s">
        <v>382</v>
      </c>
      <c r="E672" s="130">
        <v>0</v>
      </c>
      <c r="F672" s="131">
        <v>225</v>
      </c>
      <c r="G672" s="119">
        <f>F672*E672</f>
        <v>0</v>
      </c>
    </row>
    <row r="673" spans="3:7" ht="20.25" x14ac:dyDescent="0.3">
      <c r="C673" s="191"/>
      <c r="D673" s="138" t="s">
        <v>383</v>
      </c>
      <c r="E673" s="130">
        <v>0</v>
      </c>
      <c r="F673" s="131">
        <v>180</v>
      </c>
      <c r="G673" s="119">
        <f>F673*E673</f>
        <v>0</v>
      </c>
    </row>
    <row r="674" spans="3:7" ht="20.25" x14ac:dyDescent="0.3">
      <c r="C674" s="191"/>
      <c r="D674" s="138" t="s">
        <v>384</v>
      </c>
      <c r="E674" s="130">
        <v>0</v>
      </c>
      <c r="F674" s="131">
        <v>360</v>
      </c>
      <c r="G674" s="119">
        <f>F674*E674</f>
        <v>0</v>
      </c>
    </row>
    <row r="675" spans="3:7" ht="20.25" x14ac:dyDescent="0.3">
      <c r="C675" s="191"/>
      <c r="D675" s="138" t="s">
        <v>385</v>
      </c>
      <c r="E675" s="130">
        <v>0</v>
      </c>
      <c r="F675" s="131">
        <v>120</v>
      </c>
      <c r="G675" s="119">
        <f>F675*E675</f>
        <v>0</v>
      </c>
    </row>
    <row r="676" spans="3:7" ht="20.25" x14ac:dyDescent="0.3">
      <c r="C676" s="192"/>
      <c r="D676" s="139"/>
      <c r="E676" s="140"/>
      <c r="F676" s="141"/>
      <c r="G676" s="132"/>
    </row>
    <row r="677" spans="3:7" ht="20.25" x14ac:dyDescent="0.3">
      <c r="C677" s="191"/>
      <c r="D677" s="138" t="s">
        <v>386</v>
      </c>
      <c r="E677" s="130">
        <v>0</v>
      </c>
      <c r="F677" s="131">
        <v>1800</v>
      </c>
      <c r="G677" s="119">
        <f>F677*E677</f>
        <v>0</v>
      </c>
    </row>
    <row r="678" spans="3:7" ht="20.25" x14ac:dyDescent="0.3">
      <c r="C678" s="191"/>
      <c r="D678" s="138" t="s">
        <v>387</v>
      </c>
      <c r="E678" s="130"/>
      <c r="F678" s="131"/>
      <c r="G678" s="132"/>
    </row>
    <row r="679" spans="3:7" ht="20.25" x14ac:dyDescent="0.3">
      <c r="C679" s="192"/>
      <c r="D679" s="139" t="s">
        <v>388</v>
      </c>
      <c r="E679" s="140"/>
      <c r="F679" s="141"/>
      <c r="G679" s="132"/>
    </row>
    <row r="680" spans="3:7" ht="20.25" x14ac:dyDescent="0.3">
      <c r="C680" s="192"/>
      <c r="D680" s="139" t="s">
        <v>389</v>
      </c>
      <c r="E680" s="140"/>
      <c r="F680" s="141"/>
      <c r="G680" s="132"/>
    </row>
    <row r="681" spans="3:7" ht="20.25" x14ac:dyDescent="0.3">
      <c r="C681" s="192"/>
      <c r="D681" s="139" t="s">
        <v>390</v>
      </c>
      <c r="E681" s="140"/>
      <c r="F681" s="141"/>
      <c r="G681" s="132"/>
    </row>
    <row r="682" spans="3:7" ht="20.25" x14ac:dyDescent="0.3">
      <c r="C682" s="192"/>
      <c r="D682" s="139" t="s">
        <v>379</v>
      </c>
      <c r="E682" s="140"/>
      <c r="F682" s="141"/>
      <c r="G682" s="132"/>
    </row>
    <row r="683" spans="3:7" ht="20.25" x14ac:dyDescent="0.3">
      <c r="C683" s="192"/>
      <c r="D683" s="139" t="s">
        <v>391</v>
      </c>
      <c r="E683" s="130">
        <v>0</v>
      </c>
      <c r="F683" s="141">
        <v>150</v>
      </c>
      <c r="G683" s="119">
        <f>F683*E683</f>
        <v>0</v>
      </c>
    </row>
    <row r="684" spans="3:7" ht="20.25" x14ac:dyDescent="0.3">
      <c r="C684" s="192"/>
      <c r="D684" s="139" t="s">
        <v>392</v>
      </c>
      <c r="E684" s="130">
        <v>0</v>
      </c>
      <c r="F684" s="141">
        <v>200</v>
      </c>
      <c r="G684" s="119">
        <f>F684*E684</f>
        <v>0</v>
      </c>
    </row>
    <row r="685" spans="3:7" ht="20.25" x14ac:dyDescent="0.3">
      <c r="C685" s="192"/>
      <c r="D685" s="139"/>
      <c r="E685" s="140"/>
      <c r="F685" s="141"/>
      <c r="G685" s="132"/>
    </row>
    <row r="686" spans="3:7" ht="21" x14ac:dyDescent="0.35">
      <c r="C686" s="192"/>
      <c r="D686" s="121"/>
      <c r="E686" s="122"/>
      <c r="F686" s="123"/>
      <c r="G686" s="188"/>
    </row>
    <row r="687" spans="3:7" ht="20.25" x14ac:dyDescent="0.3">
      <c r="C687" s="192"/>
      <c r="D687" s="142" t="s">
        <v>393</v>
      </c>
      <c r="E687" s="130">
        <v>0</v>
      </c>
      <c r="F687" s="141">
        <v>1200</v>
      </c>
      <c r="G687" s="119">
        <f>F687*E687</f>
        <v>0</v>
      </c>
    </row>
    <row r="688" spans="3:7" ht="20.25" x14ac:dyDescent="0.3">
      <c r="C688" s="192"/>
      <c r="D688" s="142" t="s">
        <v>394</v>
      </c>
      <c r="E688" s="140"/>
      <c r="F688" s="141"/>
      <c r="G688" s="132"/>
    </row>
    <row r="689" spans="3:7" ht="20.25" x14ac:dyDescent="0.3">
      <c r="C689" s="192"/>
      <c r="D689" s="142" t="s">
        <v>395</v>
      </c>
      <c r="E689" s="140"/>
      <c r="F689" s="141"/>
      <c r="G689" s="132"/>
    </row>
    <row r="690" spans="3:7" ht="20.25" x14ac:dyDescent="0.3">
      <c r="C690" s="192"/>
      <c r="D690" s="143"/>
      <c r="E690" s="140"/>
      <c r="F690" s="141"/>
      <c r="G690" s="132"/>
    </row>
    <row r="691" spans="3:7" ht="20.25" x14ac:dyDescent="0.3">
      <c r="C691" s="192"/>
      <c r="D691" s="142" t="s">
        <v>396</v>
      </c>
      <c r="E691" s="130">
        <v>0</v>
      </c>
      <c r="F691" s="141">
        <v>1500</v>
      </c>
      <c r="G691" s="119">
        <f>F691*E691</f>
        <v>0</v>
      </c>
    </row>
    <row r="692" spans="3:7" ht="20.25" x14ac:dyDescent="0.3">
      <c r="C692" s="192"/>
      <c r="D692" s="142" t="s">
        <v>395</v>
      </c>
      <c r="E692" s="140"/>
      <c r="F692" s="141"/>
      <c r="G692" s="132"/>
    </row>
    <row r="693" spans="3:7" ht="20.25" x14ac:dyDescent="0.3">
      <c r="C693" s="192"/>
      <c r="D693" s="143"/>
      <c r="E693" s="140"/>
      <c r="F693" s="141"/>
      <c r="G693" s="132"/>
    </row>
    <row r="694" spans="3:7" ht="20.25" x14ac:dyDescent="0.3">
      <c r="C694" s="192"/>
      <c r="D694" s="142" t="s">
        <v>379</v>
      </c>
      <c r="E694" s="140"/>
      <c r="F694" s="141"/>
      <c r="G694" s="132"/>
    </row>
    <row r="695" spans="3:7" ht="20.25" x14ac:dyDescent="0.3">
      <c r="C695" s="192"/>
      <c r="D695" s="142" t="s">
        <v>397</v>
      </c>
      <c r="E695" s="140">
        <v>0</v>
      </c>
      <c r="F695" s="141">
        <v>150</v>
      </c>
      <c r="G695" s="119">
        <f>F695*E695</f>
        <v>0</v>
      </c>
    </row>
    <row r="696" spans="3:7" ht="20.25" x14ac:dyDescent="0.3">
      <c r="C696" s="192"/>
      <c r="D696" s="142" t="s">
        <v>398</v>
      </c>
      <c r="E696" s="130">
        <v>0</v>
      </c>
      <c r="F696" s="141">
        <v>200</v>
      </c>
      <c r="G696" s="119">
        <f>F696*E696</f>
        <v>0</v>
      </c>
    </row>
    <row r="697" spans="3:7" ht="20.25" x14ac:dyDescent="0.3">
      <c r="C697" s="192"/>
      <c r="D697" s="142" t="s">
        <v>399</v>
      </c>
      <c r="E697" s="130">
        <v>0</v>
      </c>
      <c r="F697" s="141">
        <v>350</v>
      </c>
      <c r="G697" s="119">
        <f>F697*E697</f>
        <v>0</v>
      </c>
    </row>
    <row r="698" spans="3:7" ht="20.25" x14ac:dyDescent="0.3">
      <c r="C698" s="192"/>
      <c r="D698" s="142" t="s">
        <v>400</v>
      </c>
      <c r="E698" s="140"/>
      <c r="F698" s="141"/>
      <c r="G698" s="132"/>
    </row>
    <row r="699" spans="3:7" ht="20.25" x14ac:dyDescent="0.3">
      <c r="C699" s="192"/>
      <c r="D699" s="142" t="s">
        <v>401</v>
      </c>
      <c r="E699" s="140"/>
      <c r="F699" s="141"/>
      <c r="G699" s="132"/>
    </row>
    <row r="700" spans="3:7" ht="20.25" x14ac:dyDescent="0.3">
      <c r="C700" s="192"/>
      <c r="D700" s="142" t="s">
        <v>402</v>
      </c>
      <c r="E700" s="130">
        <v>0</v>
      </c>
      <c r="F700" s="141">
        <v>150</v>
      </c>
      <c r="G700" s="119">
        <f>F700*E700</f>
        <v>0</v>
      </c>
    </row>
    <row r="701" spans="3:7" ht="20.25" x14ac:dyDescent="0.3">
      <c r="C701" s="192"/>
      <c r="D701" s="142"/>
      <c r="E701" s="140"/>
      <c r="F701" s="141"/>
      <c r="G701" s="132"/>
    </row>
    <row r="702" spans="3:7" ht="20.25" x14ac:dyDescent="0.3">
      <c r="C702" s="192"/>
      <c r="D702" s="142" t="s">
        <v>403</v>
      </c>
      <c r="E702" s="140">
        <v>0</v>
      </c>
      <c r="F702" s="141">
        <v>500</v>
      </c>
      <c r="G702" s="119">
        <f>F702*E702</f>
        <v>0</v>
      </c>
    </row>
    <row r="703" spans="3:7" ht="20.25" x14ac:dyDescent="0.3">
      <c r="C703" s="192"/>
      <c r="D703" s="142" t="s">
        <v>404</v>
      </c>
      <c r="E703" s="140"/>
      <c r="F703" s="141"/>
      <c r="G703" s="132"/>
    </row>
    <row r="704" spans="3:7" ht="20.25" x14ac:dyDescent="0.3">
      <c r="C704" s="192"/>
      <c r="D704" s="142" t="s">
        <v>387</v>
      </c>
      <c r="E704" s="140"/>
      <c r="F704" s="141"/>
      <c r="G704" s="132"/>
    </row>
    <row r="705" spans="3:7" ht="20.25" x14ac:dyDescent="0.3">
      <c r="C705" s="192"/>
      <c r="D705" s="142" t="s">
        <v>405</v>
      </c>
      <c r="E705" s="140"/>
      <c r="F705" s="141"/>
      <c r="G705" s="132"/>
    </row>
    <row r="706" spans="3:7" ht="20.25" x14ac:dyDescent="0.3">
      <c r="C706" s="192"/>
      <c r="D706" s="142" t="s">
        <v>406</v>
      </c>
      <c r="E706" s="140"/>
      <c r="F706" s="141"/>
      <c r="G706" s="132"/>
    </row>
    <row r="707" spans="3:7" ht="20.25" x14ac:dyDescent="0.3">
      <c r="C707" s="192"/>
      <c r="D707" s="142" t="s">
        <v>407</v>
      </c>
      <c r="E707" s="140"/>
      <c r="F707" s="141"/>
      <c r="G707" s="132"/>
    </row>
    <row r="708" spans="3:7" ht="20.25" x14ac:dyDescent="0.3">
      <c r="C708" s="192"/>
      <c r="D708" s="142" t="s">
        <v>408</v>
      </c>
      <c r="E708" s="140"/>
      <c r="F708" s="141"/>
      <c r="G708" s="132"/>
    </row>
    <row r="709" spans="3:7" ht="20.25" x14ac:dyDescent="0.3">
      <c r="C709" s="192"/>
      <c r="D709" s="142" t="s">
        <v>409</v>
      </c>
      <c r="E709" s="140"/>
      <c r="F709" s="141"/>
      <c r="G709" s="132"/>
    </row>
    <row r="710" spans="3:7" ht="20.25" x14ac:dyDescent="0.3">
      <c r="C710" s="192"/>
      <c r="D710" s="142" t="s">
        <v>410</v>
      </c>
      <c r="E710" s="140"/>
      <c r="F710" s="141"/>
      <c r="G710" s="132"/>
    </row>
    <row r="711" spans="3:7" ht="20.25" x14ac:dyDescent="0.3">
      <c r="C711" s="192"/>
      <c r="D711" s="142"/>
      <c r="E711" s="140"/>
      <c r="F711" s="141"/>
      <c r="G711" s="132"/>
    </row>
    <row r="712" spans="3:7" ht="20.25" x14ac:dyDescent="0.3">
      <c r="C712" s="192"/>
      <c r="D712" s="142" t="s">
        <v>411</v>
      </c>
      <c r="E712" s="140">
        <v>0</v>
      </c>
      <c r="F712" s="141">
        <v>400</v>
      </c>
      <c r="G712" s="119">
        <f>F712*E712</f>
        <v>0</v>
      </c>
    </row>
    <row r="713" spans="3:7" ht="20.25" x14ac:dyDescent="0.3">
      <c r="C713" s="192"/>
      <c r="D713" s="142" t="s">
        <v>387</v>
      </c>
      <c r="E713" s="140"/>
      <c r="F713" s="141"/>
      <c r="G713" s="132"/>
    </row>
    <row r="714" spans="3:7" ht="20.25" x14ac:dyDescent="0.3">
      <c r="C714" s="192"/>
      <c r="D714" s="142" t="s">
        <v>412</v>
      </c>
      <c r="E714" s="140"/>
      <c r="F714" s="141"/>
      <c r="G714" s="132"/>
    </row>
    <row r="715" spans="3:7" ht="20.25" x14ac:dyDescent="0.3">
      <c r="C715" s="192"/>
      <c r="D715" s="142" t="s">
        <v>413</v>
      </c>
      <c r="E715" s="140"/>
      <c r="F715" s="141"/>
      <c r="G715" s="132"/>
    </row>
    <row r="716" spans="3:7" ht="20.25" x14ac:dyDescent="0.3">
      <c r="C716" s="192"/>
      <c r="D716" s="142" t="s">
        <v>414</v>
      </c>
      <c r="E716" s="140">
        <v>0</v>
      </c>
      <c r="F716" s="141">
        <v>150</v>
      </c>
      <c r="G716" s="119">
        <f>F716*E716</f>
        <v>0</v>
      </c>
    </row>
    <row r="717" spans="3:7" ht="20.25" x14ac:dyDescent="0.3">
      <c r="C717" s="192"/>
      <c r="D717" s="142"/>
      <c r="E717" s="140"/>
      <c r="F717" s="141"/>
      <c r="G717" s="132"/>
    </row>
    <row r="718" spans="3:7" ht="20.25" x14ac:dyDescent="0.3">
      <c r="C718" s="192"/>
      <c r="D718" s="142" t="s">
        <v>415</v>
      </c>
      <c r="E718" s="140">
        <v>0</v>
      </c>
      <c r="F718" s="141">
        <v>700</v>
      </c>
      <c r="G718" s="119">
        <f>F718*E718</f>
        <v>0</v>
      </c>
    </row>
    <row r="719" spans="3:7" ht="20.25" x14ac:dyDescent="0.3">
      <c r="C719" s="192"/>
      <c r="D719" s="142" t="s">
        <v>387</v>
      </c>
      <c r="E719" s="140"/>
      <c r="F719" s="141"/>
      <c r="G719" s="132"/>
    </row>
    <row r="720" spans="3:7" ht="20.25" x14ac:dyDescent="0.3">
      <c r="C720" s="192"/>
      <c r="D720" s="142" t="s">
        <v>416</v>
      </c>
      <c r="E720" s="140"/>
      <c r="F720" s="141"/>
      <c r="G720" s="132"/>
    </row>
    <row r="721" spans="3:7" ht="20.25" x14ac:dyDescent="0.3">
      <c r="C721" s="192"/>
      <c r="D721" s="142" t="s">
        <v>417</v>
      </c>
      <c r="E721" s="140"/>
      <c r="F721" s="141"/>
      <c r="G721" s="132"/>
    </row>
    <row r="722" spans="3:7" ht="20.25" x14ac:dyDescent="0.3">
      <c r="C722" s="192"/>
      <c r="D722" s="142" t="s">
        <v>418</v>
      </c>
      <c r="E722" s="140"/>
      <c r="F722" s="141"/>
      <c r="G722" s="132"/>
    </row>
    <row r="723" spans="3:7" ht="20.25" x14ac:dyDescent="0.3">
      <c r="C723" s="192"/>
      <c r="D723" s="142" t="s">
        <v>419</v>
      </c>
      <c r="E723" s="140"/>
      <c r="F723" s="141"/>
      <c r="G723" s="132"/>
    </row>
    <row r="724" spans="3:7" ht="20.25" x14ac:dyDescent="0.3">
      <c r="C724" s="192"/>
      <c r="D724" s="142" t="s">
        <v>420</v>
      </c>
      <c r="E724" s="140"/>
      <c r="F724" s="141"/>
      <c r="G724" s="132"/>
    </row>
    <row r="725" spans="3:7" ht="20.25" x14ac:dyDescent="0.3">
      <c r="C725" s="192"/>
      <c r="D725" s="142" t="s">
        <v>421</v>
      </c>
      <c r="E725" s="140"/>
      <c r="F725" s="141"/>
      <c r="G725" s="132"/>
    </row>
    <row r="726" spans="3:7" ht="20.25" x14ac:dyDescent="0.3">
      <c r="C726" s="192"/>
      <c r="D726" s="142" t="s">
        <v>422</v>
      </c>
      <c r="E726" s="140"/>
      <c r="F726" s="141"/>
      <c r="G726" s="132"/>
    </row>
    <row r="727" spans="3:7" ht="20.25" x14ac:dyDescent="0.3">
      <c r="C727" s="192"/>
      <c r="D727" s="142" t="s">
        <v>379</v>
      </c>
      <c r="E727" s="140"/>
      <c r="F727" s="141"/>
      <c r="G727" s="132"/>
    </row>
    <row r="728" spans="3:7" ht="20.25" x14ac:dyDescent="0.3">
      <c r="C728" s="192"/>
      <c r="D728" s="142" t="s">
        <v>423</v>
      </c>
      <c r="E728" s="140">
        <v>0</v>
      </c>
      <c r="F728" s="141">
        <v>75</v>
      </c>
      <c r="G728" s="119">
        <f t="shared" ref="G728:G733" si="41">F728*E728</f>
        <v>0</v>
      </c>
    </row>
    <row r="729" spans="3:7" ht="20.25" x14ac:dyDescent="0.3">
      <c r="C729" s="192"/>
      <c r="D729" s="142" t="s">
        <v>424</v>
      </c>
      <c r="E729" s="140">
        <v>0</v>
      </c>
      <c r="F729" s="141">
        <v>150</v>
      </c>
      <c r="G729" s="119">
        <f t="shared" si="41"/>
        <v>0</v>
      </c>
    </row>
    <row r="730" spans="3:7" ht="20.25" x14ac:dyDescent="0.3">
      <c r="C730" s="192"/>
      <c r="D730" s="142" t="s">
        <v>425</v>
      </c>
      <c r="E730" s="140">
        <v>0</v>
      </c>
      <c r="F730" s="141">
        <v>100</v>
      </c>
      <c r="G730" s="119">
        <f t="shared" si="41"/>
        <v>0</v>
      </c>
    </row>
    <row r="731" spans="3:7" ht="20.25" x14ac:dyDescent="0.3">
      <c r="C731" s="192"/>
      <c r="D731" s="142" t="s">
        <v>426</v>
      </c>
      <c r="E731" s="140">
        <v>0</v>
      </c>
      <c r="F731" s="141">
        <v>200</v>
      </c>
      <c r="G731" s="119">
        <f t="shared" si="41"/>
        <v>0</v>
      </c>
    </row>
    <row r="732" spans="3:7" ht="20.25" x14ac:dyDescent="0.3">
      <c r="C732" s="192"/>
      <c r="D732" s="142"/>
      <c r="E732" s="140"/>
      <c r="F732" s="141"/>
      <c r="G732" s="132"/>
    </row>
    <row r="733" spans="3:7" ht="20.25" x14ac:dyDescent="0.3">
      <c r="C733" s="192"/>
      <c r="D733" s="142" t="s">
        <v>427</v>
      </c>
      <c r="E733" s="140">
        <v>0</v>
      </c>
      <c r="F733" s="141">
        <v>1500</v>
      </c>
      <c r="G733" s="119">
        <f t="shared" si="41"/>
        <v>0</v>
      </c>
    </row>
    <row r="734" spans="3:7" ht="20.25" x14ac:dyDescent="0.3">
      <c r="C734" s="192"/>
      <c r="D734" s="142" t="s">
        <v>387</v>
      </c>
      <c r="E734" s="140"/>
      <c r="F734" s="141"/>
      <c r="G734" s="132"/>
    </row>
    <row r="735" spans="3:7" ht="20.25" x14ac:dyDescent="0.3">
      <c r="C735" s="192"/>
      <c r="D735" s="142" t="s">
        <v>428</v>
      </c>
      <c r="E735" s="140"/>
      <c r="F735" s="141"/>
      <c r="G735" s="132"/>
    </row>
    <row r="736" spans="3:7" ht="20.25" x14ac:dyDescent="0.3">
      <c r="C736" s="192"/>
      <c r="D736" s="142" t="s">
        <v>429</v>
      </c>
      <c r="E736" s="140"/>
      <c r="F736" s="141"/>
      <c r="G736" s="132"/>
    </row>
    <row r="737" spans="3:8" ht="20.25" x14ac:dyDescent="0.3">
      <c r="C737" s="192"/>
      <c r="D737" s="142" t="s">
        <v>430</v>
      </c>
      <c r="E737" s="140"/>
      <c r="F737" s="141"/>
      <c r="G737" s="132"/>
    </row>
    <row r="738" spans="3:8" ht="20.25" x14ac:dyDescent="0.3">
      <c r="C738" s="192"/>
      <c r="D738" s="142" t="s">
        <v>431</v>
      </c>
      <c r="E738" s="140"/>
      <c r="F738" s="141"/>
      <c r="G738" s="132"/>
    </row>
    <row r="739" spans="3:8" ht="20.25" x14ac:dyDescent="0.3">
      <c r="C739" s="192"/>
      <c r="D739" s="142" t="s">
        <v>379</v>
      </c>
      <c r="E739" s="140"/>
      <c r="F739" s="141"/>
      <c r="G739" s="132"/>
    </row>
    <row r="740" spans="3:8" ht="20.25" x14ac:dyDescent="0.3">
      <c r="C740" s="192"/>
      <c r="D740" s="142" t="s">
        <v>432</v>
      </c>
      <c r="E740" s="140">
        <v>0</v>
      </c>
      <c r="F740" s="141">
        <v>150</v>
      </c>
      <c r="G740" s="119">
        <f>F740*E740</f>
        <v>0</v>
      </c>
    </row>
    <row r="741" spans="3:8" ht="20.25" x14ac:dyDescent="0.3">
      <c r="C741" s="192"/>
      <c r="D741" s="142" t="s">
        <v>433</v>
      </c>
      <c r="E741" s="140">
        <v>0</v>
      </c>
      <c r="F741" s="141">
        <v>75</v>
      </c>
      <c r="G741" s="119">
        <f>F741*E741</f>
        <v>0</v>
      </c>
    </row>
    <row r="742" spans="3:8" ht="20.25" x14ac:dyDescent="0.3">
      <c r="C742" s="192"/>
      <c r="D742" s="142" t="s">
        <v>434</v>
      </c>
      <c r="E742" s="140">
        <v>0</v>
      </c>
      <c r="F742" s="141">
        <v>150</v>
      </c>
      <c r="G742" s="119">
        <f>F742*E742</f>
        <v>0</v>
      </c>
    </row>
    <row r="743" spans="3:8" ht="20.25" x14ac:dyDescent="0.3">
      <c r="C743" s="192"/>
      <c r="D743" s="142"/>
      <c r="E743" s="140"/>
      <c r="F743" s="141"/>
      <c r="G743" s="132"/>
    </row>
    <row r="744" spans="3:8" ht="20.25" x14ac:dyDescent="0.3">
      <c r="C744" s="192"/>
      <c r="D744" s="142"/>
      <c r="E744" s="140"/>
      <c r="F744" s="141"/>
      <c r="G744" s="132"/>
    </row>
    <row r="745" spans="3:8" ht="20.25" x14ac:dyDescent="0.3">
      <c r="C745" s="192"/>
      <c r="D745" s="142"/>
      <c r="E745" s="140"/>
      <c r="F745" s="141"/>
      <c r="G745" s="132"/>
    </row>
    <row r="746" spans="3:8" ht="20.25" x14ac:dyDescent="0.3">
      <c r="C746" s="192"/>
      <c r="D746" s="142"/>
      <c r="E746" s="140"/>
      <c r="F746" s="141"/>
      <c r="G746" s="132"/>
    </row>
    <row r="747" spans="3:8" ht="20.25" x14ac:dyDescent="0.3">
      <c r="C747" s="192"/>
      <c r="D747" s="142"/>
      <c r="E747" s="140"/>
      <c r="F747" s="141"/>
      <c r="G747" s="132"/>
    </row>
    <row r="748" spans="3:8" ht="20.25" x14ac:dyDescent="0.3">
      <c r="C748" s="192"/>
      <c r="D748" s="142"/>
      <c r="E748" s="140"/>
      <c r="F748" s="141"/>
      <c r="G748" s="132"/>
    </row>
    <row r="749" spans="3:8" ht="20.25" x14ac:dyDescent="0.3">
      <c r="C749" s="192"/>
      <c r="D749" s="142"/>
      <c r="E749" s="140"/>
      <c r="F749" s="141"/>
      <c r="G749" s="132"/>
    </row>
    <row r="750" spans="3:8" ht="20.25" x14ac:dyDescent="0.3">
      <c r="C750" s="192"/>
      <c r="D750" s="139" t="s">
        <v>435</v>
      </c>
      <c r="E750" s="140"/>
      <c r="F750" s="141"/>
      <c r="G750" s="132">
        <f>SUM(G636:G749)</f>
        <v>0</v>
      </c>
    </row>
    <row r="751" spans="3:8" ht="21" x14ac:dyDescent="0.35">
      <c r="C751" s="192"/>
      <c r="D751" s="121"/>
      <c r="E751" s="122"/>
      <c r="F751" s="123"/>
      <c r="G751" s="188"/>
    </row>
    <row r="752" spans="3:8" x14ac:dyDescent="0.25">
      <c r="C752" s="165"/>
      <c r="D752" s="166"/>
      <c r="E752" s="167"/>
      <c r="F752" s="167"/>
      <c r="G752" s="167"/>
      <c r="H752" s="168"/>
    </row>
    <row r="753" spans="3:8" x14ac:dyDescent="0.25">
      <c r="C753" s="165"/>
      <c r="D753" s="166"/>
      <c r="E753" s="167"/>
      <c r="F753" s="167"/>
      <c r="G753" s="167"/>
      <c r="H753" s="168"/>
    </row>
    <row r="754" spans="3:8" x14ac:dyDescent="0.25">
      <c r="C754" s="165"/>
      <c r="D754" s="166"/>
      <c r="E754" s="167"/>
      <c r="F754" s="167"/>
      <c r="G754" s="167"/>
      <c r="H754" s="168"/>
    </row>
    <row r="755" spans="3:8" x14ac:dyDescent="0.25">
      <c r="C755" s="165"/>
      <c r="D755" s="166"/>
      <c r="E755" s="167"/>
      <c r="F755" s="167"/>
      <c r="G755" s="167"/>
      <c r="H755" s="168"/>
    </row>
    <row r="756" spans="3:8" x14ac:dyDescent="0.25">
      <c r="C756" s="165"/>
      <c r="D756" s="166"/>
      <c r="E756" s="167"/>
      <c r="F756" s="167"/>
      <c r="G756" s="167"/>
      <c r="H756" s="168"/>
    </row>
    <row r="757" spans="3:8" x14ac:dyDescent="0.25">
      <c r="C757" s="165"/>
      <c r="D757" s="166"/>
      <c r="E757" s="167"/>
      <c r="F757" s="167"/>
      <c r="G757" s="167"/>
      <c r="H757" s="168"/>
    </row>
    <row r="758" spans="3:8" s="56" customFormat="1" ht="21" x14ac:dyDescent="0.25">
      <c r="C758" s="170"/>
      <c r="D758" s="193"/>
      <c r="E758" s="170"/>
      <c r="F758" s="170"/>
      <c r="G758" s="194"/>
      <c r="H758" s="165"/>
    </row>
    <row r="759" spans="3:8" s="56" customFormat="1" ht="21" x14ac:dyDescent="0.25">
      <c r="C759" s="170"/>
      <c r="D759" s="193"/>
      <c r="E759" s="195"/>
      <c r="F759" s="195"/>
      <c r="G759" s="194"/>
      <c r="H759" s="165"/>
    </row>
    <row r="760" spans="3:8" s="56" customFormat="1" ht="21" x14ac:dyDescent="0.25">
      <c r="C760" s="170"/>
      <c r="D760" s="193"/>
      <c r="E760" s="195"/>
      <c r="F760" s="195"/>
      <c r="G760" s="194"/>
      <c r="H760" s="165"/>
    </row>
    <row r="761" spans="3:8" s="56" customFormat="1" ht="21" x14ac:dyDescent="0.25">
      <c r="C761" s="170"/>
      <c r="D761" s="193"/>
      <c r="E761" s="195"/>
      <c r="F761" s="195"/>
      <c r="G761" s="194"/>
      <c r="H761" s="165"/>
    </row>
    <row r="762" spans="3:8" s="56" customFormat="1" ht="21" x14ac:dyDescent="0.25">
      <c r="C762" s="170"/>
      <c r="D762" s="193"/>
      <c r="E762" s="195"/>
      <c r="F762" s="195"/>
      <c r="G762" s="194"/>
      <c r="H762" s="165"/>
    </row>
    <row r="763" spans="3:8" s="56" customFormat="1" ht="21" x14ac:dyDescent="0.25">
      <c r="C763" s="170"/>
      <c r="D763" s="193"/>
      <c r="E763" s="195"/>
      <c r="F763" s="195"/>
      <c r="G763" s="194"/>
      <c r="H763" s="165"/>
    </row>
    <row r="764" spans="3:8" s="56" customFormat="1" ht="21" x14ac:dyDescent="0.25">
      <c r="C764" s="170"/>
      <c r="D764" s="193"/>
      <c r="E764" s="195"/>
      <c r="F764" s="195"/>
      <c r="G764" s="194"/>
      <c r="H764" s="165"/>
    </row>
    <row r="765" spans="3:8" s="56" customFormat="1" ht="21" x14ac:dyDescent="0.25">
      <c r="C765" s="170"/>
      <c r="D765" s="193"/>
      <c r="E765" s="195"/>
      <c r="F765" s="195"/>
      <c r="G765" s="194"/>
      <c r="H765" s="165"/>
    </row>
    <row r="766" spans="3:8" s="56" customFormat="1" ht="21" x14ac:dyDescent="0.25">
      <c r="C766" s="170"/>
      <c r="D766" s="193"/>
      <c r="E766" s="195"/>
      <c r="F766" s="195"/>
      <c r="G766" s="194"/>
      <c r="H766" s="165"/>
    </row>
    <row r="767" spans="3:8" s="56" customFormat="1" ht="21" x14ac:dyDescent="0.25">
      <c r="C767" s="170"/>
      <c r="D767" s="193"/>
      <c r="E767" s="195"/>
      <c r="F767" s="195"/>
      <c r="G767" s="194"/>
      <c r="H767" s="165"/>
    </row>
    <row r="768" spans="3:8" s="56" customFormat="1" ht="21" x14ac:dyDescent="0.25">
      <c r="C768" s="170"/>
      <c r="D768" s="193"/>
      <c r="E768" s="195"/>
      <c r="F768" s="195"/>
      <c r="G768" s="194"/>
      <c r="H768" s="165"/>
    </row>
    <row r="769" spans="3:8" s="56" customFormat="1" ht="21" x14ac:dyDescent="0.25">
      <c r="C769" s="170"/>
      <c r="D769" s="193"/>
      <c r="E769" s="195"/>
      <c r="F769" s="195"/>
      <c r="G769" s="194"/>
      <c r="H769" s="165"/>
    </row>
    <row r="770" spans="3:8" s="56" customFormat="1" ht="21" x14ac:dyDescent="0.25">
      <c r="C770" s="170"/>
      <c r="D770" s="193"/>
      <c r="E770" s="195"/>
      <c r="F770" s="195"/>
      <c r="G770" s="194"/>
      <c r="H770" s="165"/>
    </row>
    <row r="771" spans="3:8" s="56" customFormat="1" ht="21" x14ac:dyDescent="0.25">
      <c r="C771" s="170"/>
      <c r="D771" s="193"/>
      <c r="E771" s="195"/>
      <c r="F771" s="195"/>
      <c r="G771" s="194"/>
      <c r="H771" s="165"/>
    </row>
    <row r="772" spans="3:8" s="56" customFormat="1" ht="21" x14ac:dyDescent="0.25">
      <c r="C772" s="170"/>
      <c r="D772" s="193"/>
      <c r="E772" s="195"/>
      <c r="F772" s="195"/>
      <c r="G772" s="194"/>
      <c r="H772" s="165"/>
    </row>
    <row r="773" spans="3:8" s="56" customFormat="1" ht="21" x14ac:dyDescent="0.25">
      <c r="C773" s="170"/>
      <c r="D773" s="193"/>
      <c r="E773" s="195"/>
      <c r="F773" s="195"/>
      <c r="G773" s="194"/>
      <c r="H773" s="165"/>
    </row>
    <row r="774" spans="3:8" s="56" customFormat="1" ht="21" x14ac:dyDescent="0.25">
      <c r="C774" s="170"/>
      <c r="D774" s="193"/>
      <c r="E774" s="195"/>
      <c r="F774" s="195"/>
      <c r="G774" s="194"/>
      <c r="H774" s="165"/>
    </row>
    <row r="775" spans="3:8" s="56" customFormat="1" ht="21" x14ac:dyDescent="0.25">
      <c r="C775" s="170"/>
      <c r="D775" s="193"/>
      <c r="E775" s="195"/>
      <c r="F775" s="195"/>
      <c r="G775" s="194"/>
      <c r="H775" s="165"/>
    </row>
    <row r="776" spans="3:8" s="56" customFormat="1" ht="21" x14ac:dyDescent="0.25">
      <c r="C776" s="170"/>
      <c r="D776" s="193"/>
      <c r="E776" s="195"/>
      <c r="F776" s="195"/>
      <c r="G776" s="194"/>
      <c r="H776" s="165"/>
    </row>
    <row r="777" spans="3:8" s="56" customFormat="1" ht="21" x14ac:dyDescent="0.25">
      <c r="C777" s="170"/>
      <c r="D777" s="193"/>
      <c r="E777" s="195"/>
      <c r="F777" s="195"/>
      <c r="G777" s="194"/>
      <c r="H777" s="165"/>
    </row>
    <row r="778" spans="3:8" s="56" customFormat="1" ht="21" x14ac:dyDescent="0.25">
      <c r="C778" s="170"/>
      <c r="D778" s="193"/>
      <c r="E778" s="195"/>
      <c r="F778" s="195"/>
      <c r="G778" s="194"/>
      <c r="H778" s="165"/>
    </row>
    <row r="779" spans="3:8" s="56" customFormat="1" ht="21" x14ac:dyDescent="0.25">
      <c r="C779" s="170"/>
      <c r="D779" s="193"/>
      <c r="E779" s="195"/>
      <c r="F779" s="195"/>
      <c r="G779" s="194"/>
      <c r="H779" s="165"/>
    </row>
    <row r="780" spans="3:8" s="56" customFormat="1" ht="21" x14ac:dyDescent="0.25">
      <c r="C780" s="170"/>
      <c r="D780" s="193"/>
      <c r="E780" s="195"/>
      <c r="F780" s="195"/>
      <c r="G780" s="194"/>
      <c r="H780" s="165"/>
    </row>
    <row r="781" spans="3:8" s="56" customFormat="1" ht="21" x14ac:dyDescent="0.25">
      <c r="C781" s="170"/>
      <c r="D781" s="193"/>
      <c r="E781" s="195"/>
      <c r="F781" s="195"/>
      <c r="G781" s="172"/>
      <c r="H781" s="165"/>
    </row>
    <row r="782" spans="3:8" ht="21" x14ac:dyDescent="0.25">
      <c r="C782" s="170"/>
      <c r="D782" s="166"/>
      <c r="E782" s="167"/>
      <c r="F782" s="167"/>
      <c r="G782" s="167"/>
      <c r="H782" s="168"/>
    </row>
    <row r="783" spans="3:8" ht="21" x14ac:dyDescent="0.25">
      <c r="C783" s="170"/>
      <c r="D783" s="166"/>
      <c r="E783" s="167"/>
      <c r="F783" s="167"/>
      <c r="G783" s="167"/>
      <c r="H783" s="168"/>
    </row>
    <row r="784" spans="3:8" ht="21" x14ac:dyDescent="0.25">
      <c r="C784" s="170"/>
      <c r="D784" s="166"/>
      <c r="E784" s="167"/>
      <c r="F784" s="167"/>
      <c r="G784" s="167"/>
      <c r="H784" s="168"/>
    </row>
    <row r="785" spans="3:8" ht="21" x14ac:dyDescent="0.25">
      <c r="C785" s="170"/>
      <c r="D785" s="166"/>
      <c r="E785" s="167"/>
      <c r="F785" s="167"/>
      <c r="G785" s="167"/>
      <c r="H785" s="168"/>
    </row>
    <row r="786" spans="3:8" ht="21" x14ac:dyDescent="0.25">
      <c r="C786" s="170"/>
      <c r="D786" s="166"/>
      <c r="E786" s="167"/>
      <c r="F786" s="167"/>
      <c r="G786" s="167"/>
      <c r="H786" s="168"/>
    </row>
    <row r="787" spans="3:8" ht="21" x14ac:dyDescent="0.25">
      <c r="C787" s="170"/>
      <c r="D787" s="166"/>
      <c r="E787" s="167"/>
      <c r="F787" s="167"/>
      <c r="G787" s="167"/>
      <c r="H787" s="168"/>
    </row>
    <row r="788" spans="3:8" ht="21" x14ac:dyDescent="0.25">
      <c r="C788" s="170"/>
      <c r="D788" s="166"/>
      <c r="E788" s="167"/>
      <c r="F788" s="167"/>
      <c r="G788" s="167"/>
      <c r="H788" s="168"/>
    </row>
    <row r="789" spans="3:8" ht="21" x14ac:dyDescent="0.25">
      <c r="C789" s="170"/>
      <c r="D789" s="166"/>
      <c r="E789" s="167"/>
      <c r="F789" s="167"/>
      <c r="G789" s="167"/>
      <c r="H789" s="168"/>
    </row>
    <row r="790" spans="3:8" x14ac:dyDescent="0.25">
      <c r="C790" s="165"/>
      <c r="D790" s="166"/>
      <c r="E790" s="167"/>
      <c r="F790" s="167"/>
      <c r="G790" s="167"/>
      <c r="H790" s="168"/>
    </row>
    <row r="791" spans="3:8" x14ac:dyDescent="0.25">
      <c r="C791" s="165"/>
      <c r="D791" s="166"/>
      <c r="E791" s="167"/>
      <c r="F791" s="167"/>
      <c r="G791" s="167"/>
      <c r="H791" s="168"/>
    </row>
    <row r="792" spans="3:8" ht="31.5" x14ac:dyDescent="0.25">
      <c r="C792" s="196" t="s">
        <v>1170</v>
      </c>
      <c r="D792" s="166"/>
      <c r="E792" s="167"/>
      <c r="F792" s="167"/>
      <c r="G792" s="167"/>
      <c r="H792" s="168"/>
    </row>
    <row r="793" spans="3:8" ht="31.5" x14ac:dyDescent="0.25">
      <c r="C793" s="196" t="s">
        <v>33</v>
      </c>
      <c r="D793" s="166"/>
      <c r="E793" s="167"/>
      <c r="F793" s="167"/>
      <c r="G793" s="167"/>
      <c r="H793" s="168"/>
    </row>
    <row r="794" spans="3:8" ht="31.5" x14ac:dyDescent="0.25">
      <c r="C794" s="196"/>
      <c r="D794" s="166"/>
      <c r="E794" s="167"/>
      <c r="F794" s="167"/>
      <c r="G794" s="167"/>
      <c r="H794" s="168"/>
    </row>
    <row r="795" spans="3:8" ht="31.5" x14ac:dyDescent="0.25">
      <c r="C795" s="196" t="s">
        <v>1147</v>
      </c>
      <c r="D795" s="166"/>
      <c r="E795" s="167"/>
      <c r="F795" s="167"/>
      <c r="G795" s="167"/>
      <c r="H795" s="168"/>
    </row>
    <row r="796" spans="3:8" ht="31.5" x14ac:dyDescent="0.25">
      <c r="C796" s="196" t="s">
        <v>1151</v>
      </c>
      <c r="D796" s="166"/>
      <c r="E796" s="167"/>
      <c r="F796" s="167"/>
      <c r="G796" s="167"/>
      <c r="H796" s="168"/>
    </row>
    <row r="797" spans="3:8" ht="31.5" x14ac:dyDescent="0.25">
      <c r="C797" s="196" t="s">
        <v>1152</v>
      </c>
      <c r="D797" s="166"/>
      <c r="E797" s="167"/>
      <c r="F797" s="167"/>
      <c r="G797" s="167"/>
      <c r="H797" s="168"/>
    </row>
    <row r="798" spans="3:8" ht="31.5" x14ac:dyDescent="0.25">
      <c r="C798" s="196" t="s">
        <v>1153</v>
      </c>
      <c r="D798" s="166"/>
      <c r="E798" s="167"/>
      <c r="F798" s="167"/>
      <c r="G798" s="167"/>
      <c r="H798" s="168"/>
    </row>
    <row r="799" spans="3:8" ht="31.5" x14ac:dyDescent="0.25">
      <c r="C799" s="196" t="s">
        <v>1154</v>
      </c>
      <c r="D799" s="166"/>
      <c r="E799" s="167"/>
      <c r="F799" s="167"/>
      <c r="G799" s="167"/>
      <c r="H799" s="168"/>
    </row>
    <row r="800" spans="3:8" ht="31.5" x14ac:dyDescent="0.25">
      <c r="C800" s="196" t="s">
        <v>1171</v>
      </c>
      <c r="D800" s="166"/>
      <c r="E800" s="167"/>
      <c r="F800" s="167"/>
      <c r="G800" s="167"/>
      <c r="H800" s="168"/>
    </row>
    <row r="801" spans="3:8" ht="31.5" x14ac:dyDescent="0.25">
      <c r="C801" s="196" t="s">
        <v>1172</v>
      </c>
      <c r="D801" s="166"/>
      <c r="E801" s="167"/>
      <c r="F801" s="167"/>
      <c r="G801" s="167"/>
      <c r="H801" s="168"/>
    </row>
    <row r="802" spans="3:8" ht="31.5" x14ac:dyDescent="0.25">
      <c r="C802" s="196" t="s">
        <v>1173</v>
      </c>
      <c r="D802" s="166"/>
      <c r="E802" s="167"/>
      <c r="F802" s="167"/>
      <c r="G802" s="167"/>
      <c r="H802" s="168"/>
    </row>
    <row r="803" spans="3:8" ht="31.5" x14ac:dyDescent="0.25">
      <c r="C803" s="196" t="s">
        <v>1159</v>
      </c>
      <c r="D803" s="166"/>
      <c r="E803" s="167"/>
      <c r="F803" s="167"/>
      <c r="G803" s="167"/>
      <c r="H803" s="168"/>
    </row>
    <row r="804" spans="3:8" ht="31.5" x14ac:dyDescent="0.25">
      <c r="C804" s="196" t="s">
        <v>1155</v>
      </c>
      <c r="D804" s="166"/>
      <c r="E804" s="167"/>
      <c r="F804" s="167"/>
      <c r="G804" s="167"/>
      <c r="H804" s="168"/>
    </row>
    <row r="805" spans="3:8" ht="31.5" x14ac:dyDescent="0.25">
      <c r="C805" s="196" t="s">
        <v>1174</v>
      </c>
      <c r="D805" s="166"/>
      <c r="E805" s="167"/>
      <c r="F805" s="167"/>
      <c r="G805" s="167"/>
      <c r="H805" s="168"/>
    </row>
    <row r="806" spans="3:8" ht="31.5" x14ac:dyDescent="0.25">
      <c r="C806" s="196" t="s">
        <v>1175</v>
      </c>
      <c r="D806" s="166"/>
      <c r="E806" s="167"/>
      <c r="F806" s="167"/>
      <c r="G806" s="167"/>
      <c r="H806" s="168"/>
    </row>
    <row r="807" spans="3:8" ht="31.5" x14ac:dyDescent="0.25">
      <c r="C807" s="196" t="s">
        <v>1176</v>
      </c>
      <c r="D807" s="166"/>
      <c r="E807" s="167"/>
      <c r="F807" s="167"/>
      <c r="G807" s="167"/>
      <c r="H807" s="168"/>
    </row>
    <row r="808" spans="3:8" ht="31.5" x14ac:dyDescent="0.25">
      <c r="C808" s="196" t="s">
        <v>1177</v>
      </c>
      <c r="D808" s="166"/>
      <c r="E808" s="167"/>
      <c r="F808" s="167"/>
      <c r="G808" s="167"/>
      <c r="H808" s="168"/>
    </row>
    <row r="809" spans="3:8" ht="31.5" x14ac:dyDescent="0.25">
      <c r="C809" s="196" t="s">
        <v>1178</v>
      </c>
      <c r="D809" s="166"/>
      <c r="E809" s="167"/>
      <c r="F809" s="167"/>
      <c r="G809" s="167"/>
      <c r="H809" s="168"/>
    </row>
    <row r="810" spans="3:8" ht="31.5" x14ac:dyDescent="0.25">
      <c r="C810" s="196" t="s">
        <v>1179</v>
      </c>
      <c r="D810" s="166"/>
      <c r="E810" s="167"/>
      <c r="F810" s="167"/>
      <c r="G810" s="167"/>
      <c r="H810" s="168"/>
    </row>
    <row r="811" spans="3:8" ht="31.5" x14ac:dyDescent="0.25">
      <c r="C811" s="196" t="s">
        <v>1180</v>
      </c>
      <c r="D811" s="166"/>
      <c r="E811" s="167"/>
      <c r="F811" s="167"/>
      <c r="G811" s="167"/>
      <c r="H811" s="168"/>
    </row>
    <row r="812" spans="3:8" ht="31.5" x14ac:dyDescent="0.25">
      <c r="C812" s="196" t="s">
        <v>1156</v>
      </c>
      <c r="D812" s="166"/>
      <c r="E812" s="167"/>
      <c r="F812" s="167"/>
      <c r="G812" s="167"/>
      <c r="H812" s="168"/>
    </row>
    <row r="813" spans="3:8" ht="31.5" x14ac:dyDescent="0.25">
      <c r="C813" s="196" t="s">
        <v>1181</v>
      </c>
      <c r="D813" s="166"/>
      <c r="E813" s="167"/>
      <c r="F813" s="167"/>
      <c r="G813" s="167"/>
      <c r="H813" s="168"/>
    </row>
    <row r="814" spans="3:8" ht="31.5" x14ac:dyDescent="0.25">
      <c r="C814" s="196" t="s">
        <v>1182</v>
      </c>
      <c r="D814" s="166"/>
      <c r="E814" s="167"/>
      <c r="F814" s="167"/>
      <c r="G814" s="167"/>
      <c r="H814" s="168"/>
    </row>
    <row r="815" spans="3:8" ht="31.5" x14ac:dyDescent="0.25">
      <c r="C815" s="196" t="s">
        <v>1164</v>
      </c>
      <c r="D815" s="166"/>
      <c r="E815" s="167"/>
      <c r="F815" s="167"/>
      <c r="G815" s="167"/>
      <c r="H815" s="168"/>
    </row>
    <row r="816" spans="3:8" ht="31.5" x14ac:dyDescent="0.25">
      <c r="C816" s="196" t="s">
        <v>1165</v>
      </c>
      <c r="D816" s="166"/>
      <c r="E816" s="167"/>
      <c r="F816" s="167"/>
      <c r="G816" s="167"/>
      <c r="H816" s="168"/>
    </row>
    <row r="817" spans="3:8" ht="31.5" x14ac:dyDescent="0.25">
      <c r="C817" s="196" t="s">
        <v>885</v>
      </c>
      <c r="D817" s="166"/>
      <c r="E817" s="167"/>
      <c r="F817" s="167"/>
      <c r="G817" s="167"/>
      <c r="H817" s="168"/>
    </row>
    <row r="818" spans="3:8" ht="31.5" x14ac:dyDescent="0.25">
      <c r="C818" s="196" t="s">
        <v>1161</v>
      </c>
      <c r="D818" s="166"/>
      <c r="E818" s="167"/>
      <c r="F818" s="167"/>
      <c r="G818" s="167"/>
      <c r="H818" s="168"/>
    </row>
    <row r="819" spans="3:8" ht="31.5" x14ac:dyDescent="0.25">
      <c r="C819" s="196" t="s">
        <v>1163</v>
      </c>
      <c r="D819" s="166"/>
      <c r="E819" s="167"/>
      <c r="F819" s="167"/>
      <c r="G819" s="167"/>
      <c r="H819" s="168"/>
    </row>
    <row r="820" spans="3:8" ht="31.5" x14ac:dyDescent="0.25">
      <c r="C820" s="196" t="s">
        <v>1183</v>
      </c>
      <c r="D820" s="166"/>
      <c r="E820" s="167"/>
      <c r="F820" s="167"/>
      <c r="G820" s="167"/>
      <c r="H820" s="168"/>
    </row>
    <row r="821" spans="3:8" ht="31.5" x14ac:dyDescent="0.25">
      <c r="C821" s="196" t="s">
        <v>1184</v>
      </c>
      <c r="D821" s="166"/>
      <c r="E821" s="167"/>
      <c r="F821" s="167"/>
      <c r="G821" s="167"/>
      <c r="H821" s="168"/>
    </row>
    <row r="822" spans="3:8" ht="31.5" x14ac:dyDescent="0.25">
      <c r="C822" s="196" t="s">
        <v>1160</v>
      </c>
      <c r="D822" s="166"/>
      <c r="E822" s="167"/>
      <c r="F822" s="167"/>
      <c r="G822" s="167"/>
      <c r="H822" s="168"/>
    </row>
    <row r="823" spans="3:8" ht="31.5" x14ac:dyDescent="0.25">
      <c r="C823" s="196" t="s">
        <v>1162</v>
      </c>
      <c r="D823" s="166"/>
      <c r="E823" s="167"/>
      <c r="F823" s="167"/>
      <c r="G823" s="167"/>
      <c r="H823" s="168"/>
    </row>
    <row r="824" spans="3:8" ht="31.5" x14ac:dyDescent="0.25">
      <c r="C824" s="196" t="s">
        <v>1185</v>
      </c>
      <c r="D824" s="166"/>
      <c r="E824" s="167"/>
      <c r="F824" s="167"/>
      <c r="G824" s="167"/>
      <c r="H824" s="168"/>
    </row>
    <row r="825" spans="3:8" ht="31.5" x14ac:dyDescent="0.25">
      <c r="C825" s="196" t="s">
        <v>1186</v>
      </c>
      <c r="D825" s="166"/>
      <c r="E825" s="167"/>
      <c r="F825" s="167"/>
      <c r="G825" s="167"/>
      <c r="H825" s="168"/>
    </row>
    <row r="826" spans="3:8" ht="31.5" x14ac:dyDescent="0.25">
      <c r="C826" s="196" t="s">
        <v>1187</v>
      </c>
      <c r="D826" s="166"/>
      <c r="E826" s="167"/>
      <c r="F826" s="167"/>
      <c r="G826" s="167"/>
      <c r="H826" s="168"/>
    </row>
    <row r="827" spans="3:8" ht="31.5" x14ac:dyDescent="0.25">
      <c r="C827" s="196" t="s">
        <v>1188</v>
      </c>
      <c r="D827" s="166"/>
      <c r="E827" s="167"/>
      <c r="F827" s="167"/>
      <c r="G827" s="167"/>
      <c r="H827" s="168"/>
    </row>
    <row r="828" spans="3:8" ht="31.5" x14ac:dyDescent="0.25">
      <c r="C828" s="196" t="s">
        <v>1158</v>
      </c>
      <c r="D828" s="166"/>
      <c r="E828" s="167"/>
      <c r="F828" s="167"/>
      <c r="G828" s="167"/>
      <c r="H828" s="168"/>
    </row>
    <row r="829" spans="3:8" ht="31.5" x14ac:dyDescent="0.25">
      <c r="C829" s="196" t="s">
        <v>1189</v>
      </c>
      <c r="D829" s="166"/>
      <c r="E829" s="167"/>
      <c r="F829" s="167"/>
      <c r="G829" s="167"/>
      <c r="H829" s="168"/>
    </row>
    <row r="830" spans="3:8" ht="31.5" x14ac:dyDescent="0.25">
      <c r="C830" s="196" t="s">
        <v>1190</v>
      </c>
      <c r="D830" s="166"/>
      <c r="E830" s="167"/>
      <c r="F830" s="167"/>
      <c r="G830" s="167"/>
      <c r="H830" s="168"/>
    </row>
    <row r="831" spans="3:8" ht="31.5" x14ac:dyDescent="0.25">
      <c r="C831" s="196" t="s">
        <v>1157</v>
      </c>
      <c r="D831" s="166"/>
      <c r="E831" s="167"/>
      <c r="F831" s="167"/>
      <c r="G831" s="167"/>
      <c r="H831" s="168"/>
    </row>
    <row r="832" spans="3:8" ht="31.5" x14ac:dyDescent="0.25">
      <c r="C832" s="196" t="s">
        <v>1191</v>
      </c>
      <c r="D832" s="166"/>
      <c r="E832" s="167"/>
      <c r="F832" s="167"/>
      <c r="G832" s="167"/>
      <c r="H832" s="168"/>
    </row>
    <row r="833" spans="3:8" ht="31.5" x14ac:dyDescent="0.25">
      <c r="C833" s="196" t="s">
        <v>1192</v>
      </c>
      <c r="D833" s="166"/>
      <c r="E833" s="167"/>
      <c r="F833" s="167"/>
      <c r="G833" s="167"/>
      <c r="H833" s="168"/>
    </row>
    <row r="834" spans="3:8" ht="31.5" x14ac:dyDescent="0.25">
      <c r="C834" s="196" t="s">
        <v>1193</v>
      </c>
      <c r="D834" s="166"/>
      <c r="E834" s="167"/>
      <c r="F834" s="167"/>
      <c r="G834" s="167"/>
      <c r="H834" s="168"/>
    </row>
    <row r="835" spans="3:8" ht="31.5" x14ac:dyDescent="0.25">
      <c r="C835" s="196" t="s">
        <v>1194</v>
      </c>
      <c r="D835" s="166"/>
      <c r="E835" s="167"/>
      <c r="F835" s="167"/>
      <c r="G835" s="167"/>
      <c r="H835" s="168"/>
    </row>
    <row r="836" spans="3:8" ht="31.5" x14ac:dyDescent="0.25">
      <c r="C836" s="196" t="s">
        <v>1195</v>
      </c>
      <c r="D836" s="166"/>
      <c r="E836" s="167"/>
      <c r="F836" s="167"/>
      <c r="G836" s="167"/>
      <c r="H836" s="168"/>
    </row>
    <row r="837" spans="3:8" ht="31.5" x14ac:dyDescent="0.25">
      <c r="C837" s="196" t="s">
        <v>1190</v>
      </c>
      <c r="D837" s="166"/>
      <c r="E837" s="167"/>
      <c r="F837" s="167"/>
      <c r="G837" s="167"/>
      <c r="H837" s="168"/>
    </row>
    <row r="838" spans="3:8" ht="31.5" x14ac:dyDescent="0.25">
      <c r="C838" s="196" t="s">
        <v>592</v>
      </c>
      <c r="D838" s="166"/>
      <c r="E838" s="167"/>
      <c r="F838" s="167"/>
      <c r="G838" s="167"/>
      <c r="H838" s="168"/>
    </row>
    <row r="839" spans="3:8" ht="31.5" x14ac:dyDescent="0.25">
      <c r="C839" s="196" t="s">
        <v>1196</v>
      </c>
      <c r="D839" s="166"/>
      <c r="E839" s="167"/>
      <c r="F839" s="167"/>
      <c r="G839" s="167"/>
      <c r="H839" s="168"/>
    </row>
    <row r="840" spans="3:8" ht="31.5" x14ac:dyDescent="0.25">
      <c r="C840" s="196" t="s">
        <v>595</v>
      </c>
      <c r="D840" s="166"/>
      <c r="E840" s="167"/>
      <c r="F840" s="167"/>
      <c r="G840" s="167"/>
      <c r="H840" s="168"/>
    </row>
    <row r="841" spans="3:8" ht="31.5" x14ac:dyDescent="0.25">
      <c r="C841" s="196" t="s">
        <v>1197</v>
      </c>
      <c r="D841" s="166"/>
      <c r="E841" s="167"/>
      <c r="F841" s="167"/>
      <c r="G841" s="167"/>
      <c r="H841" s="168"/>
    </row>
    <row r="842" spans="3:8" ht="31.5" x14ac:dyDescent="0.25">
      <c r="C842" s="196"/>
      <c r="D842" s="166"/>
      <c r="E842" s="167"/>
      <c r="F842" s="167"/>
      <c r="G842" s="167"/>
      <c r="H842" s="168"/>
    </row>
    <row r="843" spans="3:8" ht="31.5" x14ac:dyDescent="0.25">
      <c r="C843" s="196"/>
      <c r="D843" s="166"/>
      <c r="E843" s="167"/>
      <c r="F843" s="167"/>
      <c r="G843" s="167"/>
      <c r="H843" s="168"/>
    </row>
    <row r="844" spans="3:8" ht="31.5" x14ac:dyDescent="0.25">
      <c r="C844" s="196"/>
      <c r="D844" s="166"/>
      <c r="E844" s="167"/>
      <c r="F844" s="167"/>
      <c r="G844" s="167"/>
      <c r="H844" s="168"/>
    </row>
    <row r="845" spans="3:8" ht="31.5" x14ac:dyDescent="0.25">
      <c r="C845" s="196"/>
      <c r="D845" s="166"/>
      <c r="E845" s="167"/>
      <c r="F845" s="167"/>
      <c r="G845" s="167"/>
      <c r="H845" s="168"/>
    </row>
    <row r="846" spans="3:8" ht="31.5" x14ac:dyDescent="0.25">
      <c r="C846" s="196"/>
      <c r="D846" s="166"/>
      <c r="E846" s="167"/>
      <c r="F846" s="167"/>
      <c r="G846" s="167"/>
      <c r="H846" s="168"/>
    </row>
    <row r="847" spans="3:8" ht="31.5" x14ac:dyDescent="0.25">
      <c r="C847" s="196"/>
      <c r="D847" s="166"/>
      <c r="E847" s="167"/>
      <c r="F847" s="167"/>
      <c r="G847" s="167"/>
      <c r="H847" s="168"/>
    </row>
    <row r="848" spans="3:8" ht="31.5" x14ac:dyDescent="0.25">
      <c r="C848" s="196"/>
      <c r="D848" s="166"/>
      <c r="E848" s="167"/>
      <c r="F848" s="167"/>
      <c r="G848" s="167"/>
      <c r="H848" s="168"/>
    </row>
    <row r="849" spans="3:8" ht="31.5" x14ac:dyDescent="0.25">
      <c r="C849" s="196"/>
      <c r="D849" s="166"/>
      <c r="E849" s="167"/>
      <c r="F849" s="167"/>
      <c r="G849" s="167"/>
      <c r="H849" s="168"/>
    </row>
    <row r="850" spans="3:8" ht="30" x14ac:dyDescent="0.4">
      <c r="C850" s="57"/>
      <c r="D850" s="166"/>
      <c r="E850" s="167"/>
      <c r="F850" s="167"/>
      <c r="G850" s="167"/>
      <c r="H850" s="168"/>
    </row>
    <row r="851" spans="3:8" ht="30" x14ac:dyDescent="0.4">
      <c r="C851" s="57"/>
      <c r="D851" s="166"/>
      <c r="E851" s="167"/>
      <c r="F851" s="167"/>
      <c r="G851" s="167"/>
      <c r="H851" s="168"/>
    </row>
    <row r="852" spans="3:8" ht="30" x14ac:dyDescent="0.4">
      <c r="C852" s="57"/>
      <c r="D852" s="166"/>
      <c r="E852" s="167"/>
      <c r="F852" s="167"/>
      <c r="G852" s="167"/>
      <c r="H852" s="168"/>
    </row>
    <row r="853" spans="3:8" ht="30" x14ac:dyDescent="0.4">
      <c r="C853" s="57"/>
      <c r="D853" s="166"/>
      <c r="E853" s="167"/>
      <c r="F853" s="167"/>
      <c r="G853" s="167"/>
      <c r="H853" s="168"/>
    </row>
    <row r="854" spans="3:8" ht="30" x14ac:dyDescent="0.4">
      <c r="C854" s="57"/>
      <c r="D854" s="166"/>
      <c r="E854" s="167"/>
      <c r="F854" s="167"/>
      <c r="G854" s="167"/>
      <c r="H854" s="168"/>
    </row>
    <row r="855" spans="3:8" ht="30" x14ac:dyDescent="0.4">
      <c r="C855" s="57"/>
      <c r="D855" s="166"/>
      <c r="E855" s="167"/>
      <c r="F855" s="167"/>
      <c r="G855" s="167"/>
      <c r="H855" s="168"/>
    </row>
    <row r="856" spans="3:8" ht="30" x14ac:dyDescent="0.4">
      <c r="C856" s="57"/>
      <c r="D856" s="166"/>
      <c r="E856" s="167"/>
      <c r="F856" s="167"/>
      <c r="G856" s="167"/>
      <c r="H856" s="168"/>
    </row>
    <row r="857" spans="3:8" ht="30" x14ac:dyDescent="0.4">
      <c r="C857" s="57"/>
      <c r="D857" s="166"/>
      <c r="E857" s="167"/>
      <c r="F857" s="167"/>
      <c r="G857" s="167"/>
      <c r="H857" s="168"/>
    </row>
    <row r="858" spans="3:8" x14ac:dyDescent="0.25">
      <c r="C858" s="165"/>
      <c r="D858" s="166"/>
      <c r="E858" s="167"/>
      <c r="F858" s="167"/>
      <c r="G858" s="167"/>
      <c r="H858" s="168"/>
    </row>
    <row r="859" spans="3:8" x14ac:dyDescent="0.25">
      <c r="C859" s="165"/>
      <c r="D859" s="166"/>
      <c r="E859" s="167"/>
      <c r="F859" s="167"/>
      <c r="G859" s="167"/>
      <c r="H859" s="168"/>
    </row>
    <row r="860" spans="3:8" x14ac:dyDescent="0.25">
      <c r="C860" s="165"/>
      <c r="D860" s="166"/>
      <c r="E860" s="167"/>
      <c r="F860" s="167"/>
      <c r="G860" s="167"/>
      <c r="H860" s="168"/>
    </row>
    <row r="861" spans="3:8" x14ac:dyDescent="0.25">
      <c r="C861" s="165"/>
      <c r="D861" s="166"/>
      <c r="E861" s="167"/>
      <c r="F861" s="167"/>
      <c r="G861" s="167"/>
      <c r="H861" s="168"/>
    </row>
    <row r="862" spans="3:8" x14ac:dyDescent="0.25">
      <c r="C862" s="165"/>
      <c r="D862" s="166"/>
      <c r="E862" s="167"/>
      <c r="F862" s="167"/>
      <c r="G862" s="167"/>
      <c r="H862" s="168"/>
    </row>
    <row r="863" spans="3:8" x14ac:dyDescent="0.25">
      <c r="C863" s="165"/>
      <c r="D863" s="166"/>
      <c r="E863" s="167"/>
      <c r="F863" s="167"/>
      <c r="G863" s="167"/>
      <c r="H863" s="168"/>
    </row>
    <row r="864" spans="3:8" x14ac:dyDescent="0.25">
      <c r="C864" s="165"/>
      <c r="D864" s="166"/>
      <c r="E864" s="167"/>
      <c r="F864" s="167"/>
      <c r="G864" s="167"/>
      <c r="H864" s="168"/>
    </row>
    <row r="865" spans="3:8" x14ac:dyDescent="0.25">
      <c r="C865" s="165"/>
      <c r="D865" s="166"/>
      <c r="E865" s="167"/>
      <c r="F865" s="167"/>
      <c r="G865" s="167"/>
      <c r="H865" s="168"/>
    </row>
    <row r="866" spans="3:8" x14ac:dyDescent="0.25">
      <c r="C866" s="165"/>
      <c r="D866" s="166"/>
      <c r="E866" s="167"/>
      <c r="F866" s="167"/>
      <c r="G866" s="167"/>
      <c r="H866" s="168"/>
    </row>
    <row r="867" spans="3:8" x14ac:dyDescent="0.25">
      <c r="C867" s="165"/>
      <c r="D867" s="166"/>
      <c r="E867" s="167"/>
      <c r="F867" s="167"/>
      <c r="G867" s="167"/>
      <c r="H867" s="168"/>
    </row>
    <row r="868" spans="3:8" x14ac:dyDescent="0.25">
      <c r="C868" s="165"/>
      <c r="D868" s="166"/>
      <c r="E868" s="167"/>
      <c r="F868" s="167"/>
      <c r="G868" s="167"/>
      <c r="H868" s="168"/>
    </row>
    <row r="869" spans="3:8" x14ac:dyDescent="0.25">
      <c r="C869" s="165"/>
      <c r="D869" s="166"/>
      <c r="E869" s="167"/>
      <c r="F869" s="167"/>
      <c r="G869" s="167"/>
      <c r="H869" s="168"/>
    </row>
    <row r="870" spans="3:8" x14ac:dyDescent="0.25">
      <c r="C870" s="165"/>
      <c r="D870" s="166"/>
      <c r="E870" s="167"/>
      <c r="F870" s="167"/>
      <c r="G870" s="167"/>
      <c r="H870" s="168"/>
    </row>
    <row r="871" spans="3:8" x14ac:dyDescent="0.25">
      <c r="C871" s="165"/>
      <c r="D871" s="166"/>
      <c r="E871" s="167"/>
      <c r="F871" s="167"/>
      <c r="G871" s="167"/>
      <c r="H871" s="168"/>
    </row>
    <row r="872" spans="3:8" x14ac:dyDescent="0.25">
      <c r="C872" s="165"/>
      <c r="D872" s="166"/>
      <c r="E872" s="167"/>
      <c r="F872" s="167"/>
      <c r="G872" s="167"/>
      <c r="H872" s="168"/>
    </row>
    <row r="873" spans="3:8" x14ac:dyDescent="0.25">
      <c r="C873" s="165"/>
      <c r="D873" s="166"/>
      <c r="E873" s="167"/>
      <c r="F873" s="167"/>
      <c r="G873" s="167"/>
      <c r="H873" s="168"/>
    </row>
    <row r="874" spans="3:8" x14ac:dyDescent="0.25">
      <c r="C874" s="165"/>
      <c r="D874" s="166"/>
      <c r="E874" s="167"/>
      <c r="F874" s="167"/>
      <c r="G874" s="167"/>
      <c r="H874" s="168"/>
    </row>
    <row r="875" spans="3:8" x14ac:dyDescent="0.25">
      <c r="C875" s="165"/>
      <c r="D875" s="166"/>
      <c r="E875" s="167"/>
      <c r="F875" s="167"/>
      <c r="G875" s="167"/>
      <c r="H875" s="168"/>
    </row>
    <row r="876" spans="3:8" x14ac:dyDescent="0.25">
      <c r="C876" s="165"/>
      <c r="D876" s="166"/>
      <c r="E876" s="167"/>
      <c r="F876" s="167"/>
      <c r="G876" s="167"/>
      <c r="H876" s="168"/>
    </row>
    <row r="877" spans="3:8" x14ac:dyDescent="0.25">
      <c r="C877" s="165"/>
      <c r="D877" s="166"/>
      <c r="E877" s="167"/>
      <c r="F877" s="167"/>
      <c r="G877" s="167"/>
      <c r="H877" s="168"/>
    </row>
    <row r="878" spans="3:8" x14ac:dyDescent="0.25">
      <c r="C878" s="165"/>
      <c r="D878" s="166"/>
      <c r="E878" s="167"/>
      <c r="F878" s="167"/>
      <c r="G878" s="167"/>
      <c r="H878" s="168"/>
    </row>
    <row r="879" spans="3:8" x14ac:dyDescent="0.25">
      <c r="C879" s="165"/>
      <c r="D879" s="166"/>
      <c r="E879" s="167"/>
      <c r="F879" s="167"/>
      <c r="G879" s="167"/>
      <c r="H879" s="168"/>
    </row>
    <row r="880" spans="3:8" x14ac:dyDescent="0.25">
      <c r="C880" s="165"/>
      <c r="D880" s="166"/>
      <c r="E880" s="167"/>
      <c r="F880" s="167"/>
      <c r="G880" s="167"/>
      <c r="H880" s="168"/>
    </row>
    <row r="881" spans="3:8" x14ac:dyDescent="0.25">
      <c r="C881" s="165"/>
      <c r="D881" s="166"/>
      <c r="E881" s="167"/>
      <c r="F881" s="167"/>
      <c r="G881" s="167"/>
      <c r="H881" s="168"/>
    </row>
    <row r="882" spans="3:8" x14ac:dyDescent="0.25">
      <c r="C882" s="165"/>
      <c r="D882" s="166"/>
      <c r="E882" s="167"/>
      <c r="F882" s="167"/>
      <c r="G882" s="167"/>
      <c r="H882" s="168"/>
    </row>
    <row r="883" spans="3:8" x14ac:dyDescent="0.25">
      <c r="C883" s="165"/>
      <c r="D883" s="166"/>
      <c r="E883" s="167"/>
      <c r="F883" s="167"/>
      <c r="G883" s="167"/>
      <c r="H883" s="168"/>
    </row>
    <row r="884" spans="3:8" x14ac:dyDescent="0.25">
      <c r="C884" s="165"/>
      <c r="D884" s="166"/>
      <c r="E884" s="167"/>
      <c r="F884" s="167"/>
      <c r="G884" s="167"/>
      <c r="H884" s="168"/>
    </row>
    <row r="885" spans="3:8" x14ac:dyDescent="0.25">
      <c r="C885" s="165"/>
      <c r="D885" s="166"/>
      <c r="E885" s="167"/>
      <c r="F885" s="167"/>
      <c r="G885" s="167"/>
      <c r="H885" s="168"/>
    </row>
    <row r="886" spans="3:8" x14ac:dyDescent="0.25">
      <c r="C886" s="165"/>
      <c r="D886" s="166"/>
      <c r="E886" s="167"/>
      <c r="F886" s="167"/>
      <c r="G886" s="167"/>
      <c r="H886" s="168"/>
    </row>
    <row r="887" spans="3:8" x14ac:dyDescent="0.25">
      <c r="C887" s="165"/>
      <c r="D887" s="166"/>
      <c r="E887" s="167"/>
      <c r="F887" s="167"/>
      <c r="G887" s="167"/>
      <c r="H887" s="168"/>
    </row>
    <row r="888" spans="3:8" x14ac:dyDescent="0.25">
      <c r="C888" s="165"/>
      <c r="D888" s="166"/>
      <c r="E888" s="167"/>
      <c r="F888" s="167"/>
      <c r="G888" s="167"/>
      <c r="H888" s="168"/>
    </row>
    <row r="889" spans="3:8" x14ac:dyDescent="0.25">
      <c r="C889" s="165"/>
      <c r="D889" s="166"/>
      <c r="E889" s="167"/>
      <c r="F889" s="167"/>
      <c r="G889" s="167"/>
      <c r="H889" s="168"/>
    </row>
    <row r="890" spans="3:8" x14ac:dyDescent="0.25">
      <c r="C890" s="165"/>
      <c r="D890" s="166"/>
      <c r="E890" s="167"/>
      <c r="F890" s="167"/>
      <c r="G890" s="167"/>
      <c r="H890" s="168"/>
    </row>
    <row r="891" spans="3:8" x14ac:dyDescent="0.25">
      <c r="C891" s="165"/>
      <c r="D891" s="166"/>
      <c r="E891" s="167"/>
      <c r="F891" s="167"/>
      <c r="G891" s="167"/>
      <c r="H891" s="168"/>
    </row>
    <row r="892" spans="3:8" x14ac:dyDescent="0.25">
      <c r="C892" s="165"/>
      <c r="D892" s="166"/>
      <c r="E892" s="167"/>
      <c r="F892" s="167"/>
      <c r="G892" s="167"/>
      <c r="H892" s="168"/>
    </row>
    <row r="893" spans="3:8" x14ac:dyDescent="0.25">
      <c r="C893" s="165"/>
      <c r="D893" s="166"/>
      <c r="E893" s="167"/>
      <c r="F893" s="167"/>
      <c r="G893" s="167"/>
      <c r="H893" s="168"/>
    </row>
    <row r="894" spans="3:8" x14ac:dyDescent="0.25">
      <c r="C894" s="165"/>
      <c r="D894" s="166"/>
      <c r="E894" s="167"/>
      <c r="F894" s="167"/>
      <c r="G894" s="167"/>
      <c r="H894" s="168"/>
    </row>
    <row r="895" spans="3:8" x14ac:dyDescent="0.25">
      <c r="C895" s="165"/>
      <c r="D895" s="166"/>
      <c r="E895" s="167"/>
      <c r="F895" s="167"/>
      <c r="G895" s="167"/>
      <c r="H895" s="168"/>
    </row>
    <row r="896" spans="3:8" x14ac:dyDescent="0.25">
      <c r="C896" s="165"/>
      <c r="D896" s="166"/>
      <c r="E896" s="167"/>
      <c r="F896" s="167"/>
      <c r="G896" s="167"/>
      <c r="H896" s="168"/>
    </row>
    <row r="897" spans="3:8" x14ac:dyDescent="0.25">
      <c r="C897" s="165"/>
      <c r="D897" s="166"/>
      <c r="E897" s="167"/>
      <c r="F897" s="167"/>
      <c r="G897" s="167"/>
      <c r="H897" s="168"/>
    </row>
    <row r="898" spans="3:8" x14ac:dyDescent="0.25">
      <c r="C898" s="165"/>
      <c r="D898" s="166"/>
      <c r="E898" s="167"/>
      <c r="F898" s="167"/>
      <c r="G898" s="167"/>
      <c r="H898" s="168"/>
    </row>
    <row r="899" spans="3:8" x14ac:dyDescent="0.25">
      <c r="C899" s="165"/>
      <c r="D899" s="166"/>
      <c r="E899" s="167"/>
      <c r="F899" s="167"/>
      <c r="G899" s="167"/>
      <c r="H899" s="168"/>
    </row>
    <row r="900" spans="3:8" x14ac:dyDescent="0.25">
      <c r="C900" s="165"/>
      <c r="D900" s="166"/>
      <c r="E900" s="167"/>
      <c r="F900" s="167"/>
      <c r="G900" s="167"/>
      <c r="H900" s="168"/>
    </row>
    <row r="901" spans="3:8" x14ac:dyDescent="0.25">
      <c r="C901" s="165"/>
      <c r="D901" s="166"/>
      <c r="E901" s="167"/>
      <c r="F901" s="167"/>
      <c r="G901" s="167"/>
      <c r="H901" s="168"/>
    </row>
    <row r="902" spans="3:8" x14ac:dyDescent="0.25">
      <c r="C902" s="165"/>
      <c r="D902" s="166"/>
      <c r="E902" s="167"/>
      <c r="F902" s="167"/>
      <c r="G902" s="167"/>
      <c r="H902" s="168"/>
    </row>
    <row r="903" spans="3:8" x14ac:dyDescent="0.25">
      <c r="C903" s="165"/>
      <c r="D903" s="166"/>
      <c r="E903" s="167"/>
      <c r="F903" s="167"/>
      <c r="G903" s="167"/>
      <c r="H903" s="168"/>
    </row>
    <row r="904" spans="3:8" x14ac:dyDescent="0.25">
      <c r="C904" s="165"/>
      <c r="D904" s="166"/>
      <c r="E904" s="167"/>
      <c r="F904" s="167"/>
      <c r="G904" s="167"/>
      <c r="H904" s="168"/>
    </row>
    <row r="905" spans="3:8" x14ac:dyDescent="0.25">
      <c r="C905" s="165"/>
      <c r="D905" s="166"/>
      <c r="E905" s="167"/>
      <c r="F905" s="167"/>
      <c r="G905" s="167"/>
      <c r="H905" s="168"/>
    </row>
    <row r="906" spans="3:8" x14ac:dyDescent="0.25">
      <c r="C906" s="165"/>
      <c r="D906" s="166"/>
      <c r="E906" s="167"/>
      <c r="F906" s="167"/>
      <c r="G906" s="167"/>
      <c r="H906" s="168"/>
    </row>
    <row r="907" spans="3:8" x14ac:dyDescent="0.25">
      <c r="C907" s="165"/>
      <c r="D907" s="166"/>
      <c r="E907" s="167"/>
      <c r="F907" s="167"/>
      <c r="G907" s="167"/>
      <c r="H907" s="168"/>
    </row>
    <row r="908" spans="3:8" x14ac:dyDescent="0.25">
      <c r="C908" s="165"/>
      <c r="D908" s="166"/>
      <c r="E908" s="167"/>
      <c r="F908" s="167"/>
      <c r="G908" s="167"/>
      <c r="H908" s="168"/>
    </row>
    <row r="909" spans="3:8" x14ac:dyDescent="0.25">
      <c r="C909" s="165"/>
      <c r="D909" s="166"/>
      <c r="E909" s="167"/>
      <c r="F909" s="167"/>
      <c r="G909" s="167"/>
      <c r="H909" s="168"/>
    </row>
    <row r="910" spans="3:8" x14ac:dyDescent="0.25">
      <c r="C910" s="165"/>
      <c r="D910" s="166"/>
      <c r="E910" s="167"/>
      <c r="F910" s="167"/>
      <c r="G910" s="167"/>
      <c r="H910" s="168"/>
    </row>
    <row r="911" spans="3:8" x14ac:dyDescent="0.25">
      <c r="C911" s="165"/>
      <c r="D911" s="166"/>
      <c r="E911" s="167"/>
      <c r="F911" s="167"/>
      <c r="G911" s="167"/>
      <c r="H911" s="168"/>
    </row>
    <row r="912" spans="3:8" x14ac:dyDescent="0.25">
      <c r="C912" s="165"/>
      <c r="D912" s="166"/>
      <c r="E912" s="167"/>
      <c r="F912" s="167"/>
      <c r="G912" s="167"/>
      <c r="H912" s="168"/>
    </row>
    <row r="913" spans="3:8" x14ac:dyDescent="0.25">
      <c r="C913" s="165"/>
      <c r="D913" s="166"/>
      <c r="E913" s="167"/>
      <c r="F913" s="167"/>
      <c r="G913" s="167"/>
      <c r="H913" s="168"/>
    </row>
    <row r="914" spans="3:8" x14ac:dyDescent="0.25">
      <c r="C914" s="165"/>
      <c r="D914" s="166"/>
      <c r="E914" s="167"/>
      <c r="F914" s="167"/>
      <c r="G914" s="167"/>
      <c r="H914" s="168"/>
    </row>
    <row r="915" spans="3:8" x14ac:dyDescent="0.25">
      <c r="C915" s="165"/>
      <c r="D915" s="166"/>
      <c r="E915" s="167"/>
      <c r="F915" s="167"/>
      <c r="G915" s="167"/>
      <c r="H915" s="168"/>
    </row>
    <row r="916" spans="3:8" x14ac:dyDescent="0.25">
      <c r="C916" s="165"/>
      <c r="D916" s="166"/>
      <c r="E916" s="167"/>
      <c r="F916" s="167"/>
      <c r="G916" s="167"/>
      <c r="H916" s="168"/>
    </row>
    <row r="917" spans="3:8" x14ac:dyDescent="0.25">
      <c r="C917" s="165"/>
      <c r="D917" s="166"/>
      <c r="E917" s="167"/>
      <c r="F917" s="167"/>
      <c r="G917" s="167"/>
      <c r="H917" s="168"/>
    </row>
    <row r="918" spans="3:8" x14ac:dyDescent="0.25">
      <c r="C918" s="165"/>
      <c r="D918" s="166"/>
      <c r="E918" s="167"/>
      <c r="F918" s="167"/>
      <c r="G918" s="167"/>
      <c r="H918" s="168"/>
    </row>
    <row r="919" spans="3:8" x14ac:dyDescent="0.25">
      <c r="C919" s="165"/>
      <c r="D919" s="166"/>
      <c r="E919" s="167"/>
      <c r="F919" s="167"/>
      <c r="G919" s="167"/>
      <c r="H919" s="168"/>
    </row>
    <row r="920" spans="3:8" x14ac:dyDescent="0.25">
      <c r="C920" s="165"/>
      <c r="D920" s="166"/>
      <c r="E920" s="167"/>
      <c r="F920" s="167"/>
      <c r="G920" s="167"/>
      <c r="H920" s="168"/>
    </row>
    <row r="921" spans="3:8" x14ac:dyDescent="0.25">
      <c r="C921" s="165"/>
      <c r="D921" s="166"/>
      <c r="E921" s="167"/>
      <c r="F921" s="167"/>
      <c r="G921" s="167"/>
      <c r="H921" s="168"/>
    </row>
    <row r="922" spans="3:8" x14ac:dyDescent="0.25">
      <c r="C922" s="165"/>
      <c r="D922" s="166"/>
      <c r="E922" s="167"/>
      <c r="F922" s="167"/>
      <c r="G922" s="167"/>
      <c r="H922" s="168"/>
    </row>
    <row r="923" spans="3:8" x14ac:dyDescent="0.25">
      <c r="C923" s="165"/>
      <c r="D923" s="166"/>
      <c r="E923" s="167"/>
      <c r="F923" s="167"/>
      <c r="G923" s="167"/>
      <c r="H923" s="168"/>
    </row>
    <row r="924" spans="3:8" x14ac:dyDescent="0.25">
      <c r="C924" s="165"/>
      <c r="D924" s="166"/>
      <c r="E924" s="167"/>
      <c r="F924" s="167"/>
      <c r="G924" s="167"/>
      <c r="H924" s="168"/>
    </row>
    <row r="925" spans="3:8" x14ac:dyDescent="0.25">
      <c r="C925" s="165"/>
      <c r="D925" s="166"/>
      <c r="E925" s="167"/>
      <c r="F925" s="167"/>
      <c r="G925" s="167"/>
      <c r="H925" s="168"/>
    </row>
    <row r="926" spans="3:8" x14ac:dyDescent="0.25">
      <c r="C926" s="165"/>
      <c r="D926" s="166"/>
      <c r="E926" s="167"/>
      <c r="F926" s="167"/>
      <c r="G926" s="167"/>
      <c r="H926" s="168"/>
    </row>
    <row r="927" spans="3:8" x14ac:dyDescent="0.25">
      <c r="C927" s="165"/>
      <c r="D927" s="166"/>
      <c r="E927" s="167"/>
      <c r="F927" s="167"/>
      <c r="G927" s="167"/>
      <c r="H927" s="168"/>
    </row>
    <row r="928" spans="3:8" x14ac:dyDescent="0.25">
      <c r="C928" s="165"/>
      <c r="D928" s="166"/>
      <c r="E928" s="167"/>
      <c r="F928" s="167"/>
      <c r="G928" s="167"/>
      <c r="H928" s="168"/>
    </row>
    <row r="929" spans="3:8" x14ac:dyDescent="0.25">
      <c r="C929" s="165"/>
      <c r="D929" s="166"/>
      <c r="E929" s="167"/>
      <c r="F929" s="167"/>
      <c r="G929" s="167"/>
      <c r="H929" s="168"/>
    </row>
    <row r="930" spans="3:8" x14ac:dyDescent="0.25">
      <c r="C930" s="165"/>
      <c r="D930" s="166"/>
      <c r="E930" s="167"/>
      <c r="F930" s="167"/>
      <c r="G930" s="167"/>
      <c r="H930" s="168"/>
    </row>
    <row r="931" spans="3:8" x14ac:dyDescent="0.25">
      <c r="C931" s="165"/>
      <c r="D931" s="166"/>
      <c r="E931" s="167"/>
      <c r="F931" s="167"/>
      <c r="G931" s="167"/>
      <c r="H931" s="168"/>
    </row>
    <row r="932" spans="3:8" x14ac:dyDescent="0.25">
      <c r="C932" s="165"/>
      <c r="D932" s="166"/>
      <c r="E932" s="167"/>
      <c r="F932" s="167"/>
      <c r="G932" s="167"/>
      <c r="H932" s="168"/>
    </row>
    <row r="933" spans="3:8" x14ac:dyDescent="0.25">
      <c r="C933" s="165"/>
      <c r="D933" s="166"/>
      <c r="E933" s="167"/>
      <c r="F933" s="167"/>
      <c r="G933" s="167"/>
      <c r="H933" s="168"/>
    </row>
    <row r="934" spans="3:8" x14ac:dyDescent="0.25">
      <c r="C934" s="165"/>
      <c r="D934" s="166"/>
      <c r="E934" s="167"/>
      <c r="F934" s="167"/>
      <c r="G934" s="167"/>
      <c r="H934" s="168"/>
    </row>
    <row r="935" spans="3:8" x14ac:dyDescent="0.25">
      <c r="C935" s="165"/>
      <c r="D935" s="166"/>
      <c r="E935" s="167"/>
      <c r="F935" s="167"/>
      <c r="G935" s="167"/>
      <c r="H935" s="168"/>
    </row>
    <row r="936" spans="3:8" x14ac:dyDescent="0.25">
      <c r="C936" s="165"/>
      <c r="D936" s="166"/>
      <c r="E936" s="167"/>
      <c r="F936" s="167"/>
      <c r="G936" s="167"/>
      <c r="H936" s="168"/>
    </row>
    <row r="937" spans="3:8" x14ac:dyDescent="0.25">
      <c r="C937" s="165"/>
      <c r="D937" s="166"/>
      <c r="E937" s="167"/>
      <c r="F937" s="167"/>
      <c r="G937" s="167"/>
      <c r="H937" s="168"/>
    </row>
    <row r="938" spans="3:8" x14ac:dyDescent="0.25">
      <c r="C938" s="165"/>
      <c r="D938" s="166"/>
      <c r="E938" s="167"/>
      <c r="F938" s="167"/>
      <c r="G938" s="167"/>
      <c r="H938" s="168"/>
    </row>
    <row r="939" spans="3:8" x14ac:dyDescent="0.25">
      <c r="C939" s="165"/>
      <c r="D939" s="166"/>
      <c r="E939" s="167"/>
      <c r="F939" s="167"/>
      <c r="G939" s="167"/>
      <c r="H939" s="168"/>
    </row>
    <row r="940" spans="3:8" x14ac:dyDescent="0.25">
      <c r="C940" s="165"/>
      <c r="D940" s="166"/>
      <c r="E940" s="167"/>
      <c r="F940" s="167"/>
      <c r="G940" s="167"/>
      <c r="H940" s="168"/>
    </row>
    <row r="941" spans="3:8" x14ac:dyDescent="0.25">
      <c r="C941" s="165"/>
      <c r="D941" s="166"/>
      <c r="E941" s="167"/>
      <c r="F941" s="167"/>
      <c r="G941" s="167"/>
      <c r="H941" s="168"/>
    </row>
    <row r="942" spans="3:8" x14ac:dyDescent="0.25">
      <c r="C942" s="165"/>
      <c r="D942" s="166"/>
      <c r="E942" s="167"/>
      <c r="F942" s="167"/>
      <c r="G942" s="167"/>
      <c r="H942" s="168"/>
    </row>
    <row r="943" spans="3:8" x14ac:dyDescent="0.25">
      <c r="C943" s="165"/>
      <c r="D943" s="166"/>
      <c r="E943" s="167"/>
      <c r="F943" s="167"/>
      <c r="G943" s="167"/>
      <c r="H943" s="168"/>
    </row>
    <row r="944" spans="3:8" x14ac:dyDescent="0.25">
      <c r="C944" s="165"/>
      <c r="D944" s="166"/>
      <c r="E944" s="167"/>
      <c r="F944" s="167"/>
      <c r="G944" s="167"/>
      <c r="H944" s="168"/>
    </row>
    <row r="945" spans="3:8" x14ac:dyDescent="0.25">
      <c r="C945" s="165"/>
      <c r="D945" s="166"/>
      <c r="E945" s="167"/>
      <c r="F945" s="167"/>
      <c r="G945" s="167"/>
      <c r="H945" s="168"/>
    </row>
    <row r="946" spans="3:8" x14ac:dyDescent="0.25">
      <c r="C946" s="165"/>
      <c r="D946" s="166"/>
      <c r="E946" s="167"/>
      <c r="F946" s="167"/>
      <c r="G946" s="167"/>
      <c r="H946" s="168"/>
    </row>
    <row r="947" spans="3:8" x14ac:dyDescent="0.25">
      <c r="C947" s="165"/>
      <c r="D947" s="166"/>
      <c r="E947" s="167"/>
      <c r="F947" s="167"/>
      <c r="G947" s="167"/>
      <c r="H947" s="168"/>
    </row>
    <row r="948" spans="3:8" x14ac:dyDescent="0.25">
      <c r="C948" s="165"/>
      <c r="D948" s="166"/>
      <c r="E948" s="167"/>
      <c r="F948" s="167"/>
      <c r="G948" s="167"/>
      <c r="H948" s="168"/>
    </row>
    <row r="949" spans="3:8" x14ac:dyDescent="0.25">
      <c r="C949" s="165"/>
      <c r="D949" s="166"/>
      <c r="E949" s="167"/>
      <c r="F949" s="167"/>
      <c r="G949" s="167"/>
      <c r="H949" s="168"/>
    </row>
    <row r="950" spans="3:8" x14ac:dyDescent="0.25">
      <c r="C950" s="165"/>
      <c r="D950" s="166"/>
      <c r="E950" s="167"/>
      <c r="F950" s="167"/>
      <c r="G950" s="167"/>
      <c r="H950" s="168"/>
    </row>
    <row r="951" spans="3:8" x14ac:dyDescent="0.25">
      <c r="C951" s="165"/>
      <c r="D951" s="166"/>
      <c r="E951" s="167"/>
      <c r="F951" s="167"/>
      <c r="G951" s="167"/>
      <c r="H951" s="168"/>
    </row>
    <row r="952" spans="3:8" x14ac:dyDescent="0.25">
      <c r="C952" s="165"/>
      <c r="D952" s="166"/>
      <c r="E952" s="167"/>
      <c r="F952" s="167"/>
      <c r="G952" s="167"/>
      <c r="H952" s="168"/>
    </row>
    <row r="953" spans="3:8" x14ac:dyDescent="0.25">
      <c r="C953" s="165"/>
      <c r="D953" s="166"/>
      <c r="E953" s="167"/>
      <c r="F953" s="167"/>
      <c r="G953" s="167"/>
      <c r="H953" s="168"/>
    </row>
    <row r="954" spans="3:8" x14ac:dyDescent="0.25">
      <c r="C954" s="165"/>
      <c r="D954" s="166"/>
      <c r="E954" s="167"/>
      <c r="F954" s="167"/>
      <c r="G954" s="167"/>
      <c r="H954" s="168"/>
    </row>
    <row r="955" spans="3:8" x14ac:dyDescent="0.25">
      <c r="C955" s="165"/>
      <c r="D955" s="166"/>
      <c r="E955" s="167"/>
      <c r="F955" s="167"/>
      <c r="G955" s="167"/>
      <c r="H955" s="168"/>
    </row>
    <row r="956" spans="3:8" x14ac:dyDescent="0.25">
      <c r="C956" s="165"/>
      <c r="D956" s="166"/>
      <c r="E956" s="167"/>
      <c r="F956" s="167"/>
      <c r="G956" s="167"/>
      <c r="H956" s="168"/>
    </row>
    <row r="957" spans="3:8" x14ac:dyDescent="0.25">
      <c r="C957" s="165"/>
      <c r="D957" s="166"/>
      <c r="E957" s="167"/>
      <c r="F957" s="167"/>
      <c r="G957" s="167"/>
      <c r="H957" s="168"/>
    </row>
    <row r="958" spans="3:8" x14ac:dyDescent="0.25">
      <c r="C958" s="165"/>
      <c r="D958" s="166"/>
      <c r="E958" s="167"/>
      <c r="F958" s="167"/>
      <c r="G958" s="167"/>
      <c r="H958" s="168"/>
    </row>
    <row r="959" spans="3:8" x14ac:dyDescent="0.25">
      <c r="C959" s="165"/>
      <c r="D959" s="166"/>
      <c r="E959" s="167"/>
      <c r="F959" s="167"/>
      <c r="G959" s="167"/>
      <c r="H959" s="168"/>
    </row>
    <row r="960" spans="3:8" x14ac:dyDescent="0.25">
      <c r="C960" s="165"/>
      <c r="D960" s="166"/>
      <c r="E960" s="167"/>
      <c r="F960" s="167"/>
      <c r="G960" s="167"/>
      <c r="H960" s="168"/>
    </row>
    <row r="961" spans="3:8" x14ac:dyDescent="0.25">
      <c r="C961" s="165"/>
      <c r="D961" s="166"/>
      <c r="E961" s="167"/>
      <c r="F961" s="167"/>
      <c r="G961" s="167"/>
      <c r="H961" s="168"/>
    </row>
    <row r="962" spans="3:8" x14ac:dyDescent="0.25">
      <c r="C962" s="165"/>
      <c r="D962" s="166"/>
      <c r="E962" s="167"/>
      <c r="F962" s="167"/>
      <c r="G962" s="167"/>
      <c r="H962" s="168"/>
    </row>
    <row r="963" spans="3:8" x14ac:dyDescent="0.25">
      <c r="C963" s="165"/>
      <c r="D963" s="166"/>
      <c r="E963" s="167"/>
      <c r="F963" s="167"/>
      <c r="G963" s="167"/>
      <c r="H963" s="168"/>
    </row>
    <row r="964" spans="3:8" x14ac:dyDescent="0.25">
      <c r="C964" s="165"/>
      <c r="D964" s="166"/>
      <c r="E964" s="167"/>
      <c r="F964" s="167"/>
      <c r="G964" s="167"/>
      <c r="H964" s="168"/>
    </row>
    <row r="965" spans="3:8" x14ac:dyDescent="0.25">
      <c r="C965" s="165"/>
      <c r="D965" s="166"/>
      <c r="E965" s="167"/>
      <c r="F965" s="167"/>
      <c r="G965" s="167"/>
      <c r="H965" s="168"/>
    </row>
    <row r="966" spans="3:8" x14ac:dyDescent="0.25">
      <c r="C966" s="165"/>
      <c r="D966" s="166"/>
      <c r="E966" s="167"/>
      <c r="F966" s="167"/>
      <c r="G966" s="167"/>
      <c r="H966" s="168"/>
    </row>
    <row r="967" spans="3:8" x14ac:dyDescent="0.25">
      <c r="C967" s="165"/>
      <c r="D967" s="166"/>
      <c r="E967" s="167"/>
      <c r="F967" s="167"/>
      <c r="G967" s="167"/>
      <c r="H967" s="168"/>
    </row>
    <row r="968" spans="3:8" x14ac:dyDescent="0.25">
      <c r="C968" s="165"/>
      <c r="D968" s="166"/>
      <c r="E968" s="167"/>
      <c r="F968" s="167"/>
      <c r="G968" s="167"/>
      <c r="H968" s="168"/>
    </row>
    <row r="969" spans="3:8" x14ac:dyDescent="0.25">
      <c r="C969" s="165"/>
      <c r="D969" s="166"/>
      <c r="E969" s="167"/>
      <c r="F969" s="167"/>
      <c r="G969" s="167"/>
      <c r="H969" s="168"/>
    </row>
    <row r="970" spans="3:8" x14ac:dyDescent="0.25">
      <c r="C970" s="165"/>
      <c r="D970" s="166"/>
      <c r="E970" s="167"/>
      <c r="F970" s="167"/>
      <c r="G970" s="167"/>
      <c r="H970" s="168"/>
    </row>
    <row r="971" spans="3:8" x14ac:dyDescent="0.25">
      <c r="C971" s="165"/>
      <c r="D971" s="166"/>
      <c r="E971" s="167"/>
      <c r="F971" s="167"/>
      <c r="G971" s="167"/>
      <c r="H971" s="168"/>
    </row>
    <row r="972" spans="3:8" x14ac:dyDescent="0.25">
      <c r="C972" s="165"/>
      <c r="D972" s="166"/>
      <c r="E972" s="167"/>
      <c r="F972" s="167"/>
      <c r="G972" s="167"/>
      <c r="H972" s="168"/>
    </row>
    <row r="973" spans="3:8" x14ac:dyDescent="0.25">
      <c r="C973" s="165"/>
      <c r="D973" s="166"/>
      <c r="E973" s="167"/>
      <c r="F973" s="167"/>
      <c r="G973" s="167"/>
      <c r="H973" s="168"/>
    </row>
    <row r="974" spans="3:8" x14ac:dyDescent="0.25">
      <c r="C974" s="165"/>
      <c r="D974" s="166"/>
      <c r="E974" s="167"/>
      <c r="F974" s="167"/>
      <c r="G974" s="167"/>
      <c r="H974" s="168"/>
    </row>
    <row r="975" spans="3:8" x14ac:dyDescent="0.25">
      <c r="C975" s="165"/>
      <c r="D975" s="166"/>
      <c r="E975" s="167"/>
      <c r="F975" s="167"/>
      <c r="G975" s="167"/>
      <c r="H975" s="168"/>
    </row>
    <row r="976" spans="3:8" x14ac:dyDescent="0.25">
      <c r="C976" s="165"/>
      <c r="D976" s="166"/>
      <c r="E976" s="167"/>
      <c r="F976" s="167"/>
      <c r="G976" s="167"/>
      <c r="H976" s="168"/>
    </row>
    <row r="977" spans="3:8" x14ac:dyDescent="0.25">
      <c r="C977" s="165"/>
      <c r="D977" s="166"/>
      <c r="E977" s="167"/>
      <c r="F977" s="167"/>
      <c r="G977" s="167"/>
      <c r="H977" s="168"/>
    </row>
    <row r="978" spans="3:8" x14ac:dyDescent="0.25">
      <c r="C978" s="165"/>
      <c r="D978" s="166"/>
      <c r="E978" s="167"/>
      <c r="F978" s="167"/>
      <c r="G978" s="167"/>
      <c r="H978" s="168"/>
    </row>
    <row r="979" spans="3:8" x14ac:dyDescent="0.25">
      <c r="C979" s="165"/>
      <c r="D979" s="166"/>
      <c r="E979" s="167"/>
      <c r="F979" s="167"/>
      <c r="G979" s="167"/>
      <c r="H979" s="168"/>
    </row>
    <row r="980" spans="3:8" x14ac:dyDescent="0.25">
      <c r="C980" s="165"/>
      <c r="D980" s="166"/>
      <c r="E980" s="167"/>
      <c r="F980" s="167"/>
      <c r="G980" s="167"/>
      <c r="H980" s="168"/>
    </row>
    <row r="981" spans="3:8" x14ac:dyDescent="0.25">
      <c r="C981" s="165"/>
      <c r="D981" s="166"/>
      <c r="E981" s="167"/>
      <c r="F981" s="167"/>
      <c r="G981" s="167"/>
      <c r="H981" s="168"/>
    </row>
    <row r="982" spans="3:8" x14ac:dyDescent="0.25">
      <c r="C982" s="165"/>
      <c r="D982" s="166"/>
      <c r="E982" s="167"/>
      <c r="F982" s="167"/>
      <c r="G982" s="167"/>
      <c r="H982" s="168"/>
    </row>
    <row r="983" spans="3:8" x14ac:dyDescent="0.25">
      <c r="C983" s="165"/>
      <c r="D983" s="166"/>
      <c r="E983" s="167"/>
      <c r="F983" s="167"/>
      <c r="G983" s="167"/>
      <c r="H983" s="168"/>
    </row>
    <row r="984" spans="3:8" x14ac:dyDescent="0.25">
      <c r="C984" s="165"/>
      <c r="D984" s="166"/>
      <c r="E984" s="167"/>
      <c r="F984" s="167"/>
      <c r="G984" s="167"/>
      <c r="H984" s="168"/>
    </row>
    <row r="985" spans="3:8" x14ac:dyDescent="0.25">
      <c r="C985" s="165"/>
      <c r="D985" s="166"/>
      <c r="E985" s="167"/>
      <c r="F985" s="167"/>
      <c r="G985" s="167"/>
      <c r="H985" s="168"/>
    </row>
    <row r="986" spans="3:8" x14ac:dyDescent="0.25">
      <c r="C986" s="165"/>
      <c r="D986" s="166"/>
      <c r="E986" s="167"/>
      <c r="F986" s="167"/>
      <c r="G986" s="167"/>
      <c r="H986" s="168"/>
    </row>
    <row r="987" spans="3:8" x14ac:dyDescent="0.25">
      <c r="C987" s="165"/>
      <c r="D987" s="166"/>
      <c r="E987" s="167"/>
      <c r="F987" s="167"/>
      <c r="G987" s="167"/>
      <c r="H987" s="168"/>
    </row>
    <row r="988" spans="3:8" x14ac:dyDescent="0.25">
      <c r="C988" s="165"/>
      <c r="D988" s="166"/>
      <c r="E988" s="167"/>
      <c r="F988" s="167"/>
      <c r="G988" s="167"/>
      <c r="H988" s="168"/>
    </row>
    <row r="989" spans="3:8" x14ac:dyDescent="0.25">
      <c r="C989" s="165"/>
      <c r="D989" s="166"/>
      <c r="E989" s="167"/>
      <c r="F989" s="167"/>
      <c r="G989" s="167"/>
      <c r="H989" s="168"/>
    </row>
    <row r="990" spans="3:8" x14ac:dyDescent="0.25">
      <c r="C990" s="165"/>
      <c r="D990" s="166"/>
      <c r="E990" s="167"/>
      <c r="F990" s="167"/>
      <c r="G990" s="167"/>
      <c r="H990" s="168"/>
    </row>
    <row r="991" spans="3:8" x14ac:dyDescent="0.25">
      <c r="C991" s="165"/>
      <c r="D991" s="166"/>
      <c r="E991" s="167"/>
      <c r="F991" s="167"/>
      <c r="G991" s="167"/>
      <c r="H991" s="168"/>
    </row>
    <row r="992" spans="3:8" x14ac:dyDescent="0.25">
      <c r="C992" s="165"/>
      <c r="D992" s="166"/>
      <c r="E992" s="167"/>
      <c r="F992" s="167"/>
      <c r="G992" s="167"/>
      <c r="H992" s="168"/>
    </row>
    <row r="993" spans="3:8" x14ac:dyDescent="0.25">
      <c r="C993" s="165"/>
      <c r="D993" s="166"/>
      <c r="E993" s="167"/>
      <c r="F993" s="167"/>
      <c r="G993" s="167"/>
      <c r="H993" s="168"/>
    </row>
    <row r="994" spans="3:8" x14ac:dyDescent="0.25">
      <c r="C994" s="165"/>
      <c r="D994" s="166"/>
      <c r="E994" s="167"/>
      <c r="F994" s="167"/>
      <c r="G994" s="167"/>
      <c r="H994" s="168"/>
    </row>
    <row r="995" spans="3:8" x14ac:dyDescent="0.25">
      <c r="C995" s="165"/>
      <c r="D995" s="166"/>
      <c r="E995" s="167"/>
      <c r="F995" s="167"/>
      <c r="G995" s="167"/>
      <c r="H995" s="168"/>
    </row>
    <row r="996" spans="3:8" x14ac:dyDescent="0.25">
      <c r="C996" s="165"/>
      <c r="D996" s="166"/>
      <c r="E996" s="167"/>
      <c r="F996" s="167"/>
      <c r="G996" s="167"/>
      <c r="H996" s="168"/>
    </row>
    <row r="997" spans="3:8" x14ac:dyDescent="0.25">
      <c r="C997" s="165"/>
      <c r="D997" s="166"/>
      <c r="E997" s="167"/>
      <c r="F997" s="167"/>
      <c r="G997" s="167"/>
      <c r="H997" s="168"/>
    </row>
    <row r="998" spans="3:8" x14ac:dyDescent="0.25">
      <c r="C998" s="165"/>
      <c r="D998" s="166"/>
      <c r="E998" s="167"/>
      <c r="F998" s="167"/>
      <c r="G998" s="167"/>
      <c r="H998" s="168"/>
    </row>
    <row r="999" spans="3:8" x14ac:dyDescent="0.25">
      <c r="C999" s="165"/>
      <c r="D999" s="166"/>
      <c r="E999" s="167"/>
      <c r="F999" s="167"/>
      <c r="G999" s="167"/>
      <c r="H999" s="168"/>
    </row>
    <row r="1000" spans="3:8" x14ac:dyDescent="0.25">
      <c r="C1000" s="165"/>
      <c r="D1000" s="166"/>
      <c r="E1000" s="167"/>
      <c r="F1000" s="167"/>
      <c r="G1000" s="167"/>
      <c r="H1000" s="168"/>
    </row>
    <row r="1001" spans="3:8" x14ac:dyDescent="0.25">
      <c r="C1001" s="165"/>
      <c r="D1001" s="166"/>
      <c r="E1001" s="167"/>
      <c r="F1001" s="167"/>
      <c r="G1001" s="167"/>
      <c r="H1001" s="168"/>
    </row>
    <row r="1002" spans="3:8" x14ac:dyDescent="0.25">
      <c r="C1002" s="165"/>
      <c r="D1002" s="166"/>
      <c r="E1002" s="167"/>
      <c r="F1002" s="167"/>
      <c r="G1002" s="167"/>
      <c r="H1002" s="168"/>
    </row>
    <row r="1003" spans="3:8" x14ac:dyDescent="0.25">
      <c r="C1003" s="165"/>
      <c r="D1003" s="166"/>
      <c r="E1003" s="167"/>
      <c r="F1003" s="167"/>
      <c r="G1003" s="167"/>
      <c r="H1003" s="168"/>
    </row>
    <row r="1004" spans="3:8" x14ac:dyDescent="0.25">
      <c r="C1004" s="165"/>
      <c r="D1004" s="166"/>
      <c r="E1004" s="167"/>
      <c r="F1004" s="167"/>
      <c r="G1004" s="167"/>
      <c r="H1004" s="168"/>
    </row>
    <row r="1005" spans="3:8" x14ac:dyDescent="0.25">
      <c r="C1005" s="165"/>
      <c r="D1005" s="166"/>
      <c r="E1005" s="167"/>
      <c r="F1005" s="167"/>
      <c r="G1005" s="167"/>
      <c r="H1005" s="168"/>
    </row>
    <row r="1006" spans="3:8" x14ac:dyDescent="0.25">
      <c r="C1006" s="165"/>
      <c r="D1006" s="166"/>
      <c r="E1006" s="167"/>
      <c r="F1006" s="167"/>
      <c r="G1006" s="167"/>
      <c r="H1006" s="168"/>
    </row>
    <row r="1007" spans="3:8" x14ac:dyDescent="0.25">
      <c r="C1007" s="165"/>
      <c r="D1007" s="166"/>
      <c r="E1007" s="167"/>
      <c r="F1007" s="167"/>
      <c r="G1007" s="167"/>
      <c r="H1007" s="168"/>
    </row>
    <row r="1008" spans="3:8" x14ac:dyDescent="0.25">
      <c r="C1008" s="165"/>
      <c r="D1008" s="166"/>
      <c r="E1008" s="167"/>
      <c r="F1008" s="167"/>
      <c r="G1008" s="167"/>
      <c r="H1008" s="168"/>
    </row>
    <row r="1009" spans="3:8" x14ac:dyDescent="0.25">
      <c r="C1009" s="165"/>
      <c r="D1009" s="166"/>
      <c r="E1009" s="167"/>
      <c r="F1009" s="167"/>
      <c r="G1009" s="167"/>
      <c r="H1009" s="168"/>
    </row>
    <row r="1010" spans="3:8" x14ac:dyDescent="0.25">
      <c r="C1010" s="165"/>
      <c r="D1010" s="166"/>
      <c r="E1010" s="167"/>
      <c r="F1010" s="167"/>
      <c r="G1010" s="167"/>
      <c r="H1010" s="168"/>
    </row>
    <row r="1011" spans="3:8" x14ac:dyDescent="0.25">
      <c r="C1011" s="165"/>
      <c r="D1011" s="166"/>
      <c r="E1011" s="167"/>
      <c r="F1011" s="167"/>
      <c r="G1011" s="167"/>
      <c r="H1011" s="168"/>
    </row>
    <row r="1012" spans="3:8" x14ac:dyDescent="0.25">
      <c r="C1012" s="165"/>
      <c r="D1012" s="166"/>
      <c r="E1012" s="167"/>
      <c r="F1012" s="167"/>
      <c r="G1012" s="167"/>
      <c r="H1012" s="168"/>
    </row>
    <row r="1013" spans="3:8" x14ac:dyDescent="0.25">
      <c r="C1013" s="165"/>
      <c r="D1013" s="166"/>
      <c r="E1013" s="167"/>
      <c r="F1013" s="167"/>
      <c r="G1013" s="167"/>
      <c r="H1013" s="168"/>
    </row>
    <row r="1014" spans="3:8" x14ac:dyDescent="0.25">
      <c r="C1014" s="165"/>
      <c r="D1014" s="166"/>
      <c r="E1014" s="167"/>
      <c r="F1014" s="167"/>
      <c r="G1014" s="167"/>
      <c r="H1014" s="168"/>
    </row>
    <row r="1015" spans="3:8" x14ac:dyDescent="0.25">
      <c r="C1015" s="165"/>
      <c r="D1015" s="166"/>
      <c r="E1015" s="167"/>
      <c r="F1015" s="167"/>
      <c r="G1015" s="167"/>
      <c r="H1015" s="168"/>
    </row>
    <row r="1016" spans="3:8" x14ac:dyDescent="0.25">
      <c r="C1016" s="165"/>
      <c r="D1016" s="166"/>
      <c r="E1016" s="167"/>
      <c r="F1016" s="167"/>
      <c r="G1016" s="167"/>
      <c r="H1016" s="168"/>
    </row>
    <row r="1017" spans="3:8" x14ac:dyDescent="0.25">
      <c r="C1017" s="165"/>
      <c r="D1017" s="166"/>
      <c r="E1017" s="167"/>
      <c r="F1017" s="167"/>
      <c r="G1017" s="167"/>
      <c r="H1017" s="168"/>
    </row>
    <row r="1018" spans="3:8" x14ac:dyDescent="0.25">
      <c r="C1018" s="165"/>
      <c r="D1018" s="166"/>
      <c r="E1018" s="167"/>
      <c r="F1018" s="167"/>
      <c r="G1018" s="167"/>
      <c r="H1018" s="168"/>
    </row>
    <row r="1019" spans="3:8" x14ac:dyDescent="0.25">
      <c r="C1019" s="165"/>
      <c r="D1019" s="166"/>
      <c r="E1019" s="167"/>
      <c r="F1019" s="167"/>
      <c r="G1019" s="167"/>
      <c r="H1019" s="168"/>
    </row>
    <row r="1020" spans="3:8" x14ac:dyDescent="0.25">
      <c r="C1020" s="165"/>
      <c r="D1020" s="166"/>
      <c r="E1020" s="167"/>
      <c r="F1020" s="167"/>
      <c r="G1020" s="167"/>
      <c r="H1020" s="168"/>
    </row>
    <row r="1021" spans="3:8" x14ac:dyDescent="0.25">
      <c r="C1021" s="165"/>
      <c r="D1021" s="166"/>
      <c r="E1021" s="167"/>
      <c r="F1021" s="167"/>
      <c r="G1021" s="167"/>
      <c r="H1021" s="168"/>
    </row>
    <row r="1022" spans="3:8" x14ac:dyDescent="0.25">
      <c r="C1022" s="165"/>
      <c r="D1022" s="166"/>
      <c r="E1022" s="167"/>
      <c r="F1022" s="167"/>
      <c r="G1022" s="167"/>
      <c r="H1022" s="168"/>
    </row>
    <row r="1023" spans="3:8" x14ac:dyDescent="0.25">
      <c r="C1023" s="165"/>
      <c r="D1023" s="166"/>
      <c r="E1023" s="167"/>
      <c r="F1023" s="167"/>
      <c r="G1023" s="167"/>
      <c r="H1023" s="168"/>
    </row>
    <row r="1024" spans="3:8" x14ac:dyDescent="0.25">
      <c r="C1024" s="165"/>
      <c r="D1024" s="166"/>
      <c r="E1024" s="167"/>
      <c r="F1024" s="167"/>
      <c r="G1024" s="167"/>
      <c r="H1024" s="168"/>
    </row>
    <row r="1025" spans="3:8" x14ac:dyDescent="0.25">
      <c r="C1025" s="165"/>
      <c r="D1025" s="166"/>
      <c r="E1025" s="167"/>
      <c r="F1025" s="167"/>
      <c r="G1025" s="167"/>
      <c r="H1025" s="168"/>
    </row>
    <row r="1026" spans="3:8" x14ac:dyDescent="0.25">
      <c r="C1026" s="165"/>
      <c r="D1026" s="166"/>
      <c r="E1026" s="167"/>
      <c r="F1026" s="167"/>
      <c r="G1026" s="167"/>
      <c r="H1026" s="168"/>
    </row>
    <row r="1027" spans="3:8" x14ac:dyDescent="0.25">
      <c r="C1027" s="165"/>
      <c r="D1027" s="166"/>
      <c r="E1027" s="167"/>
      <c r="F1027" s="167"/>
      <c r="G1027" s="167"/>
      <c r="H1027" s="168"/>
    </row>
    <row r="1028" spans="3:8" x14ac:dyDescent="0.25">
      <c r="C1028" s="165"/>
      <c r="D1028" s="166"/>
      <c r="E1028" s="167"/>
      <c r="F1028" s="167"/>
      <c r="G1028" s="167"/>
      <c r="H1028" s="168"/>
    </row>
    <row r="1029" spans="3:8" x14ac:dyDescent="0.25">
      <c r="C1029" s="165"/>
      <c r="D1029" s="166"/>
      <c r="E1029" s="167"/>
      <c r="F1029" s="167"/>
      <c r="G1029" s="167"/>
      <c r="H1029" s="168"/>
    </row>
    <row r="1030" spans="3:8" x14ac:dyDescent="0.25">
      <c r="C1030" s="165"/>
      <c r="D1030" s="166"/>
      <c r="E1030" s="167"/>
      <c r="F1030" s="167"/>
      <c r="G1030" s="167"/>
      <c r="H1030" s="168"/>
    </row>
    <row r="1031" spans="3:8" x14ac:dyDescent="0.25">
      <c r="C1031" s="165"/>
      <c r="D1031" s="166"/>
      <c r="E1031" s="167"/>
      <c r="F1031" s="167"/>
      <c r="G1031" s="167"/>
      <c r="H1031" s="168"/>
    </row>
    <row r="1032" spans="3:8" x14ac:dyDescent="0.25">
      <c r="C1032" s="165"/>
      <c r="D1032" s="166"/>
      <c r="E1032" s="167"/>
      <c r="F1032" s="167"/>
      <c r="G1032" s="167"/>
      <c r="H1032" s="168"/>
    </row>
    <row r="1033" spans="3:8" x14ac:dyDescent="0.25">
      <c r="C1033" s="165"/>
      <c r="D1033" s="166"/>
      <c r="E1033" s="167"/>
      <c r="F1033" s="167"/>
      <c r="G1033" s="167"/>
      <c r="H1033" s="168"/>
    </row>
    <row r="1034" spans="3:8" x14ac:dyDescent="0.25">
      <c r="C1034" s="165"/>
      <c r="D1034" s="166"/>
      <c r="E1034" s="167"/>
      <c r="F1034" s="167"/>
      <c r="G1034" s="167"/>
      <c r="H1034" s="168"/>
    </row>
    <row r="1035" spans="3:8" x14ac:dyDescent="0.25">
      <c r="C1035" s="165"/>
      <c r="D1035" s="166"/>
      <c r="E1035" s="167"/>
      <c r="F1035" s="167"/>
      <c r="G1035" s="167"/>
      <c r="H1035" s="168"/>
    </row>
    <row r="1036" spans="3:8" x14ac:dyDescent="0.25">
      <c r="C1036" s="165"/>
      <c r="D1036" s="166"/>
      <c r="E1036" s="167"/>
      <c r="F1036" s="167"/>
      <c r="G1036" s="167"/>
      <c r="H1036" s="168"/>
    </row>
    <row r="1037" spans="3:8" x14ac:dyDescent="0.25">
      <c r="C1037" s="165"/>
      <c r="D1037" s="166"/>
      <c r="E1037" s="167"/>
      <c r="F1037" s="167"/>
      <c r="G1037" s="167"/>
      <c r="H1037" s="168"/>
    </row>
    <row r="1038" spans="3:8" x14ac:dyDescent="0.25">
      <c r="C1038" s="165"/>
      <c r="D1038" s="166"/>
      <c r="E1038" s="167"/>
      <c r="F1038" s="167"/>
      <c r="G1038" s="167"/>
      <c r="H1038" s="168"/>
    </row>
    <row r="1039" spans="3:8" x14ac:dyDescent="0.25">
      <c r="C1039" s="165"/>
      <c r="D1039" s="166"/>
      <c r="E1039" s="167"/>
      <c r="F1039" s="167"/>
      <c r="G1039" s="167"/>
      <c r="H1039" s="168"/>
    </row>
    <row r="1040" spans="3:8" x14ac:dyDescent="0.25">
      <c r="C1040" s="165"/>
      <c r="D1040" s="166"/>
      <c r="E1040" s="167"/>
      <c r="F1040" s="167"/>
      <c r="G1040" s="167"/>
      <c r="H1040" s="168"/>
    </row>
    <row r="1041" spans="3:8" x14ac:dyDescent="0.25">
      <c r="C1041" s="165"/>
      <c r="D1041" s="166"/>
      <c r="E1041" s="167"/>
      <c r="F1041" s="167"/>
      <c r="G1041" s="167"/>
      <c r="H1041" s="168"/>
    </row>
    <row r="1042" spans="3:8" x14ac:dyDescent="0.25">
      <c r="C1042" s="165"/>
      <c r="D1042" s="166"/>
      <c r="E1042" s="167"/>
      <c r="F1042" s="167"/>
      <c r="G1042" s="167"/>
      <c r="H1042" s="168"/>
    </row>
    <row r="1043" spans="3:8" x14ac:dyDescent="0.25">
      <c r="C1043" s="165"/>
      <c r="D1043" s="166"/>
      <c r="E1043" s="167"/>
      <c r="F1043" s="167"/>
      <c r="G1043" s="167"/>
      <c r="H1043" s="168"/>
    </row>
    <row r="1044" spans="3:8" x14ac:dyDescent="0.25">
      <c r="C1044" s="165"/>
      <c r="D1044" s="166"/>
      <c r="E1044" s="167"/>
      <c r="F1044" s="167"/>
      <c r="G1044" s="167"/>
      <c r="H1044" s="168"/>
    </row>
    <row r="1045" spans="3:8" x14ac:dyDescent="0.25">
      <c r="C1045" s="165"/>
      <c r="D1045" s="166"/>
      <c r="E1045" s="167"/>
      <c r="F1045" s="167"/>
      <c r="G1045" s="167"/>
      <c r="H1045" s="168"/>
    </row>
    <row r="1046" spans="3:8" x14ac:dyDescent="0.25">
      <c r="C1046" s="165"/>
      <c r="D1046" s="166"/>
      <c r="E1046" s="167"/>
      <c r="F1046" s="167"/>
      <c r="G1046" s="167"/>
      <c r="H1046" s="168"/>
    </row>
    <row r="1047" spans="3:8" x14ac:dyDescent="0.25">
      <c r="C1047" s="165"/>
      <c r="D1047" s="166"/>
      <c r="E1047" s="167"/>
      <c r="F1047" s="167"/>
      <c r="G1047" s="167"/>
      <c r="H1047" s="168"/>
    </row>
    <row r="1048" spans="3:8" x14ac:dyDescent="0.25">
      <c r="C1048" s="165"/>
      <c r="D1048" s="166"/>
      <c r="E1048" s="167"/>
      <c r="F1048" s="167"/>
      <c r="G1048" s="167"/>
      <c r="H1048" s="168"/>
    </row>
    <row r="1049" spans="3:8" x14ac:dyDescent="0.25">
      <c r="C1049" s="165"/>
      <c r="D1049" s="166"/>
      <c r="E1049" s="167"/>
      <c r="F1049" s="167"/>
      <c r="G1049" s="167"/>
      <c r="H1049" s="168"/>
    </row>
    <row r="1050" spans="3:8" x14ac:dyDescent="0.25">
      <c r="C1050" s="165"/>
      <c r="D1050" s="166"/>
      <c r="E1050" s="167"/>
      <c r="F1050" s="167"/>
      <c r="G1050" s="167"/>
      <c r="H1050" s="168"/>
    </row>
    <row r="1051" spans="3:8" x14ac:dyDescent="0.25">
      <c r="C1051" s="165"/>
      <c r="D1051" s="166"/>
      <c r="E1051" s="167"/>
      <c r="F1051" s="167"/>
      <c r="G1051" s="167"/>
      <c r="H1051" s="168"/>
    </row>
    <row r="1052" spans="3:8" x14ac:dyDescent="0.25">
      <c r="C1052" s="165"/>
      <c r="D1052" s="166"/>
      <c r="E1052" s="167"/>
      <c r="F1052" s="167"/>
      <c r="G1052" s="167"/>
      <c r="H1052" s="168"/>
    </row>
    <row r="1053" spans="3:8" x14ac:dyDescent="0.25">
      <c r="C1053" s="165"/>
      <c r="D1053" s="166"/>
      <c r="E1053" s="167"/>
      <c r="F1053" s="167"/>
      <c r="G1053" s="167"/>
      <c r="H1053" s="168"/>
    </row>
    <row r="1054" spans="3:8" x14ac:dyDescent="0.25">
      <c r="C1054" s="165"/>
      <c r="D1054" s="166"/>
      <c r="E1054" s="167"/>
      <c r="F1054" s="167"/>
      <c r="G1054" s="167"/>
      <c r="H1054" s="168"/>
    </row>
    <row r="1055" spans="3:8" x14ac:dyDescent="0.25">
      <c r="C1055" s="165"/>
      <c r="D1055" s="166"/>
      <c r="E1055" s="167"/>
      <c r="F1055" s="167"/>
      <c r="G1055" s="167"/>
      <c r="H1055" s="168"/>
    </row>
    <row r="1056" spans="3:8" x14ac:dyDescent="0.25">
      <c r="C1056" s="165"/>
      <c r="D1056" s="166"/>
      <c r="E1056" s="167"/>
      <c r="F1056" s="167"/>
      <c r="G1056" s="167"/>
      <c r="H1056" s="168"/>
    </row>
    <row r="1057" spans="3:8" x14ac:dyDescent="0.25">
      <c r="C1057" s="165"/>
      <c r="D1057" s="166"/>
      <c r="E1057" s="167"/>
      <c r="F1057" s="167"/>
      <c r="G1057" s="167"/>
      <c r="H1057" s="168"/>
    </row>
    <row r="1058" spans="3:8" x14ac:dyDescent="0.25">
      <c r="C1058" s="165"/>
      <c r="D1058" s="166"/>
      <c r="E1058" s="167"/>
      <c r="F1058" s="167"/>
      <c r="G1058" s="167"/>
      <c r="H1058" s="168"/>
    </row>
    <row r="1059" spans="3:8" x14ac:dyDescent="0.25">
      <c r="C1059" s="165"/>
      <c r="D1059" s="166"/>
      <c r="E1059" s="167"/>
      <c r="F1059" s="167"/>
      <c r="G1059" s="167"/>
      <c r="H1059" s="168"/>
    </row>
    <row r="1060" spans="3:8" x14ac:dyDescent="0.25">
      <c r="C1060" s="165"/>
      <c r="D1060" s="166"/>
      <c r="E1060" s="167"/>
      <c r="F1060" s="167"/>
      <c r="G1060" s="167"/>
      <c r="H1060" s="168"/>
    </row>
    <row r="1061" spans="3:8" x14ac:dyDescent="0.25">
      <c r="C1061" s="165"/>
      <c r="D1061" s="166"/>
      <c r="E1061" s="167"/>
      <c r="F1061" s="167"/>
      <c r="G1061" s="167"/>
      <c r="H1061" s="168"/>
    </row>
    <row r="1062" spans="3:8" x14ac:dyDescent="0.25">
      <c r="C1062" s="165"/>
      <c r="D1062" s="166"/>
      <c r="E1062" s="167"/>
      <c r="F1062" s="167"/>
      <c r="G1062" s="167"/>
      <c r="H1062" s="168"/>
    </row>
    <row r="1063" spans="3:8" x14ac:dyDescent="0.25">
      <c r="C1063" s="165"/>
      <c r="D1063" s="166"/>
      <c r="E1063" s="167"/>
      <c r="F1063" s="167"/>
      <c r="G1063" s="167"/>
      <c r="H1063" s="168"/>
    </row>
    <row r="1064" spans="3:8" x14ac:dyDescent="0.25">
      <c r="C1064" s="165"/>
      <c r="D1064" s="166"/>
      <c r="E1064" s="167"/>
      <c r="F1064" s="167"/>
      <c r="G1064" s="167"/>
      <c r="H1064" s="168"/>
    </row>
    <row r="1065" spans="3:8" x14ac:dyDescent="0.25">
      <c r="C1065" s="165"/>
      <c r="D1065" s="166"/>
      <c r="E1065" s="167"/>
      <c r="F1065" s="167"/>
      <c r="G1065" s="167"/>
      <c r="H1065" s="168"/>
    </row>
    <row r="1066" spans="3:8" x14ac:dyDescent="0.25">
      <c r="C1066" s="165"/>
      <c r="D1066" s="166"/>
      <c r="E1066" s="167"/>
      <c r="F1066" s="167"/>
      <c r="G1066" s="167"/>
      <c r="H1066" s="168"/>
    </row>
    <row r="1067" spans="3:8" x14ac:dyDescent="0.25">
      <c r="C1067" s="165"/>
      <c r="D1067" s="166"/>
      <c r="E1067" s="167"/>
      <c r="F1067" s="167"/>
      <c r="G1067" s="167"/>
      <c r="H1067" s="168"/>
    </row>
    <row r="1068" spans="3:8" x14ac:dyDescent="0.25">
      <c r="C1068" s="165"/>
      <c r="D1068" s="166"/>
      <c r="E1068" s="167"/>
      <c r="F1068" s="167"/>
      <c r="G1068" s="167"/>
      <c r="H1068" s="168"/>
    </row>
    <row r="1069" spans="3:8" x14ac:dyDescent="0.25">
      <c r="C1069" s="165"/>
      <c r="D1069" s="166"/>
      <c r="E1069" s="167"/>
      <c r="F1069" s="167"/>
      <c r="G1069" s="167"/>
      <c r="H1069" s="168"/>
    </row>
    <row r="1070" spans="3:8" x14ac:dyDescent="0.25">
      <c r="C1070" s="165"/>
      <c r="D1070" s="166"/>
      <c r="E1070" s="167"/>
      <c r="F1070" s="167"/>
      <c r="G1070" s="167"/>
      <c r="H1070" s="168"/>
    </row>
    <row r="1071" spans="3:8" x14ac:dyDescent="0.25">
      <c r="C1071" s="165"/>
      <c r="D1071" s="166"/>
      <c r="E1071" s="167"/>
      <c r="F1071" s="167"/>
      <c r="G1071" s="167"/>
      <c r="H1071" s="168"/>
    </row>
    <row r="1072" spans="3:8" x14ac:dyDescent="0.25">
      <c r="C1072" s="165"/>
      <c r="D1072" s="166"/>
      <c r="E1072" s="167"/>
      <c r="F1072" s="167"/>
      <c r="G1072" s="167"/>
      <c r="H1072" s="168"/>
    </row>
    <row r="1073" spans="3:8" x14ac:dyDescent="0.25">
      <c r="C1073" s="165"/>
      <c r="D1073" s="166"/>
      <c r="E1073" s="167"/>
      <c r="F1073" s="167"/>
      <c r="G1073" s="167"/>
      <c r="H1073" s="168"/>
    </row>
    <row r="1074" spans="3:8" x14ac:dyDescent="0.25">
      <c r="C1074" s="165"/>
      <c r="D1074" s="166"/>
      <c r="E1074" s="167"/>
      <c r="F1074" s="167"/>
      <c r="G1074" s="167"/>
      <c r="H1074" s="168"/>
    </row>
    <row r="1075" spans="3:8" x14ac:dyDescent="0.25">
      <c r="C1075" s="165"/>
      <c r="D1075" s="166"/>
      <c r="E1075" s="167"/>
      <c r="F1075" s="167"/>
      <c r="G1075" s="167"/>
      <c r="H1075" s="168"/>
    </row>
    <row r="1076" spans="3:8" x14ac:dyDescent="0.25">
      <c r="C1076" s="165"/>
      <c r="D1076" s="166"/>
      <c r="E1076" s="167"/>
      <c r="F1076" s="167"/>
      <c r="G1076" s="167"/>
      <c r="H1076" s="168"/>
    </row>
    <row r="1077" spans="3:8" x14ac:dyDescent="0.25">
      <c r="C1077" s="165"/>
      <c r="D1077" s="166"/>
      <c r="E1077" s="167"/>
      <c r="F1077" s="167"/>
      <c r="G1077" s="167"/>
      <c r="H1077" s="168"/>
    </row>
    <row r="1078" spans="3:8" x14ac:dyDescent="0.25">
      <c r="C1078" s="165"/>
      <c r="D1078" s="166"/>
      <c r="E1078" s="167"/>
      <c r="F1078" s="167"/>
      <c r="G1078" s="167"/>
      <c r="H1078" s="168"/>
    </row>
    <row r="1079" spans="3:8" x14ac:dyDescent="0.25">
      <c r="C1079" s="165"/>
      <c r="D1079" s="166"/>
      <c r="E1079" s="167"/>
      <c r="F1079" s="167"/>
      <c r="G1079" s="167"/>
      <c r="H1079" s="168"/>
    </row>
    <row r="1080" spans="3:8" x14ac:dyDescent="0.25">
      <c r="C1080" s="165"/>
      <c r="D1080" s="166"/>
      <c r="E1080" s="167"/>
      <c r="F1080" s="167"/>
      <c r="G1080" s="167"/>
      <c r="H1080" s="168"/>
    </row>
    <row r="1081" spans="3:8" x14ac:dyDescent="0.25">
      <c r="C1081" s="165"/>
      <c r="D1081" s="166"/>
      <c r="E1081" s="167"/>
      <c r="F1081" s="167"/>
      <c r="G1081" s="167"/>
      <c r="H1081" s="168"/>
    </row>
    <row r="1082" spans="3:8" x14ac:dyDescent="0.25">
      <c r="C1082" s="165"/>
      <c r="D1082" s="166"/>
      <c r="E1082" s="167"/>
      <c r="F1082" s="167"/>
      <c r="G1082" s="167"/>
      <c r="H1082" s="168"/>
    </row>
    <row r="1083" spans="3:8" x14ac:dyDescent="0.25">
      <c r="C1083" s="165"/>
      <c r="D1083" s="166"/>
      <c r="E1083" s="167"/>
      <c r="F1083" s="167"/>
      <c r="G1083" s="167"/>
      <c r="H1083" s="168"/>
    </row>
    <row r="1084" spans="3:8" x14ac:dyDescent="0.25">
      <c r="C1084" s="165"/>
      <c r="D1084" s="166"/>
      <c r="E1084" s="167"/>
      <c r="F1084" s="167"/>
      <c r="G1084" s="167"/>
      <c r="H1084" s="168"/>
    </row>
    <row r="1085" spans="3:8" x14ac:dyDescent="0.25">
      <c r="C1085" s="165"/>
      <c r="D1085" s="166"/>
      <c r="E1085" s="167"/>
      <c r="F1085" s="167"/>
      <c r="G1085" s="167"/>
      <c r="H1085" s="168"/>
    </row>
    <row r="1086" spans="3:8" x14ac:dyDescent="0.25">
      <c r="C1086" s="165"/>
      <c r="D1086" s="166"/>
      <c r="E1086" s="167"/>
      <c r="F1086" s="167"/>
      <c r="G1086" s="167"/>
      <c r="H1086" s="168"/>
    </row>
    <row r="1087" spans="3:8" x14ac:dyDescent="0.25">
      <c r="C1087" s="165"/>
      <c r="D1087" s="166"/>
      <c r="E1087" s="167"/>
      <c r="F1087" s="167"/>
      <c r="G1087" s="167"/>
      <c r="H1087" s="168"/>
    </row>
    <row r="1088" spans="3:8" x14ac:dyDescent="0.25">
      <c r="C1088" s="165"/>
      <c r="D1088" s="166"/>
      <c r="E1088" s="167"/>
      <c r="F1088" s="167"/>
      <c r="G1088" s="167"/>
      <c r="H1088" s="168"/>
    </row>
    <row r="1089" spans="3:8" x14ac:dyDescent="0.25">
      <c r="C1089" s="165"/>
      <c r="D1089" s="166"/>
      <c r="E1089" s="167"/>
      <c r="F1089" s="167"/>
      <c r="G1089" s="167"/>
      <c r="H1089" s="168"/>
    </row>
    <row r="1090" spans="3:8" x14ac:dyDescent="0.25">
      <c r="C1090" s="165"/>
      <c r="D1090" s="166"/>
      <c r="E1090" s="167"/>
      <c r="F1090" s="167"/>
      <c r="G1090" s="167"/>
      <c r="H1090" s="168"/>
    </row>
    <row r="1091" spans="3:8" x14ac:dyDescent="0.25">
      <c r="C1091" s="165"/>
      <c r="D1091" s="166"/>
      <c r="E1091" s="167"/>
      <c r="F1091" s="167"/>
      <c r="G1091" s="167"/>
      <c r="H1091" s="168"/>
    </row>
    <row r="1092" spans="3:8" x14ac:dyDescent="0.25">
      <c r="C1092" s="165"/>
      <c r="D1092" s="166"/>
      <c r="E1092" s="167"/>
      <c r="F1092" s="167"/>
      <c r="G1092" s="167"/>
      <c r="H1092" s="168"/>
    </row>
    <row r="1093" spans="3:8" x14ac:dyDescent="0.25">
      <c r="C1093" s="165"/>
      <c r="D1093" s="166"/>
      <c r="E1093" s="167"/>
      <c r="F1093" s="167"/>
      <c r="G1093" s="167"/>
      <c r="H1093" s="168"/>
    </row>
    <row r="1094" spans="3:8" x14ac:dyDescent="0.25">
      <c r="C1094" s="165"/>
      <c r="D1094" s="166"/>
      <c r="E1094" s="167"/>
      <c r="F1094" s="167"/>
      <c r="G1094" s="167"/>
      <c r="H1094" s="168"/>
    </row>
    <row r="1095" spans="3:8" x14ac:dyDescent="0.25">
      <c r="C1095" s="165"/>
      <c r="D1095" s="166"/>
      <c r="E1095" s="167"/>
      <c r="F1095" s="167"/>
      <c r="G1095" s="167"/>
      <c r="H1095" s="168"/>
    </row>
    <row r="1096" spans="3:8" x14ac:dyDescent="0.25">
      <c r="C1096" s="165"/>
      <c r="D1096" s="166"/>
      <c r="E1096" s="167"/>
      <c r="F1096" s="167"/>
      <c r="G1096" s="167"/>
      <c r="H1096" s="168"/>
    </row>
    <row r="1097" spans="3:8" x14ac:dyDescent="0.25">
      <c r="C1097" s="165"/>
      <c r="D1097" s="166"/>
      <c r="E1097" s="167"/>
      <c r="F1097" s="167"/>
      <c r="G1097" s="167"/>
      <c r="H1097" s="168"/>
    </row>
    <row r="1098" spans="3:8" x14ac:dyDescent="0.25">
      <c r="C1098" s="165"/>
      <c r="D1098" s="166"/>
      <c r="E1098" s="167"/>
      <c r="F1098" s="167"/>
      <c r="G1098" s="167"/>
      <c r="H1098" s="168"/>
    </row>
    <row r="1099" spans="3:8" x14ac:dyDescent="0.25">
      <c r="C1099" s="165"/>
      <c r="D1099" s="166"/>
      <c r="E1099" s="167"/>
      <c r="F1099" s="167"/>
      <c r="G1099" s="167"/>
      <c r="H1099" s="168"/>
    </row>
    <row r="1100" spans="3:8" x14ac:dyDescent="0.25">
      <c r="C1100" s="165"/>
      <c r="D1100" s="166"/>
      <c r="E1100" s="167"/>
      <c r="F1100" s="167"/>
      <c r="G1100" s="167"/>
      <c r="H1100" s="168"/>
    </row>
    <row r="1101" spans="3:8" x14ac:dyDescent="0.25">
      <c r="C1101" s="165"/>
      <c r="D1101" s="166"/>
      <c r="E1101" s="167"/>
      <c r="F1101" s="167"/>
      <c r="G1101" s="167"/>
      <c r="H1101" s="168"/>
    </row>
    <row r="1102" spans="3:8" x14ac:dyDescent="0.25">
      <c r="C1102" s="165"/>
      <c r="D1102" s="166"/>
      <c r="E1102" s="167"/>
      <c r="F1102" s="167"/>
      <c r="G1102" s="167"/>
      <c r="H1102" s="168"/>
    </row>
    <row r="1103" spans="3:8" x14ac:dyDescent="0.25">
      <c r="C1103" s="165"/>
      <c r="D1103" s="166"/>
      <c r="E1103" s="167"/>
      <c r="F1103" s="167"/>
      <c r="G1103" s="167"/>
      <c r="H1103" s="168"/>
    </row>
    <row r="1104" spans="3:8" x14ac:dyDescent="0.25">
      <c r="C1104" s="165"/>
      <c r="D1104" s="166"/>
      <c r="E1104" s="167"/>
      <c r="F1104" s="167"/>
      <c r="G1104" s="167"/>
      <c r="H1104" s="168"/>
    </row>
    <row r="1105" spans="3:8" x14ac:dyDescent="0.25">
      <c r="C1105" s="165"/>
      <c r="D1105" s="166"/>
      <c r="E1105" s="167"/>
      <c r="F1105" s="167"/>
      <c r="G1105" s="167"/>
      <c r="H1105" s="168"/>
    </row>
    <row r="1106" spans="3:8" x14ac:dyDescent="0.25">
      <c r="C1106" s="165"/>
      <c r="D1106" s="166"/>
      <c r="E1106" s="167"/>
      <c r="F1106" s="167"/>
      <c r="G1106" s="167"/>
      <c r="H1106" s="168"/>
    </row>
    <row r="1107" spans="3:8" x14ac:dyDescent="0.25">
      <c r="C1107" s="165"/>
      <c r="D1107" s="166"/>
      <c r="E1107" s="167"/>
      <c r="F1107" s="167"/>
      <c r="G1107" s="167"/>
      <c r="H1107" s="168"/>
    </row>
    <row r="1108" spans="3:8" x14ac:dyDescent="0.25">
      <c r="C1108" s="165"/>
      <c r="D1108" s="166"/>
      <c r="E1108" s="167"/>
      <c r="F1108" s="167"/>
      <c r="G1108" s="167"/>
      <c r="H1108" s="168"/>
    </row>
    <row r="1109" spans="3:8" x14ac:dyDescent="0.25">
      <c r="C1109" s="165"/>
      <c r="D1109" s="166"/>
      <c r="E1109" s="167"/>
      <c r="F1109" s="167"/>
      <c r="G1109" s="167"/>
      <c r="H1109" s="168"/>
    </row>
    <row r="1110" spans="3:8" x14ac:dyDescent="0.25">
      <c r="C1110" s="165"/>
      <c r="D1110" s="166"/>
      <c r="E1110" s="167"/>
      <c r="F1110" s="167"/>
      <c r="G1110" s="167"/>
      <c r="H1110" s="168"/>
    </row>
    <row r="1111" spans="3:8" x14ac:dyDescent="0.25">
      <c r="C1111" s="165"/>
      <c r="D1111" s="166"/>
      <c r="E1111" s="167"/>
      <c r="F1111" s="167"/>
      <c r="G1111" s="167"/>
      <c r="H1111" s="168"/>
    </row>
    <row r="1112" spans="3:8" x14ac:dyDescent="0.25">
      <c r="C1112" s="165"/>
      <c r="D1112" s="166"/>
      <c r="E1112" s="167"/>
      <c r="F1112" s="167"/>
      <c r="G1112" s="167"/>
      <c r="H1112" s="168"/>
    </row>
    <row r="1113" spans="3:8" x14ac:dyDescent="0.25">
      <c r="C1113" s="165"/>
      <c r="D1113" s="166"/>
      <c r="E1113" s="167"/>
      <c r="F1113" s="167"/>
      <c r="G1113" s="167"/>
      <c r="H1113" s="168"/>
    </row>
    <row r="1114" spans="3:8" x14ac:dyDescent="0.25">
      <c r="C1114" s="165"/>
      <c r="D1114" s="166"/>
      <c r="E1114" s="167"/>
      <c r="F1114" s="167"/>
      <c r="G1114" s="167"/>
      <c r="H1114" s="168"/>
    </row>
    <row r="1115" spans="3:8" x14ac:dyDescent="0.25">
      <c r="C1115" s="165"/>
      <c r="D1115" s="166"/>
      <c r="E1115" s="167"/>
      <c r="F1115" s="167"/>
      <c r="G1115" s="167"/>
      <c r="H1115" s="168"/>
    </row>
    <row r="1116" spans="3:8" x14ac:dyDescent="0.25">
      <c r="C1116" s="165"/>
      <c r="D1116" s="166"/>
      <c r="E1116" s="167"/>
      <c r="F1116" s="167"/>
      <c r="G1116" s="167"/>
      <c r="H1116" s="168"/>
    </row>
    <row r="1117" spans="3:8" x14ac:dyDescent="0.25">
      <c r="C1117" s="165"/>
      <c r="D1117" s="166"/>
      <c r="E1117" s="167"/>
      <c r="F1117" s="167"/>
      <c r="G1117" s="167"/>
      <c r="H1117" s="168"/>
    </row>
    <row r="1118" spans="3:8" x14ac:dyDescent="0.25">
      <c r="C1118" s="165"/>
      <c r="D1118" s="166"/>
      <c r="E1118" s="167"/>
      <c r="F1118" s="167"/>
      <c r="G1118" s="167"/>
      <c r="H1118" s="168"/>
    </row>
    <row r="1119" spans="3:8" x14ac:dyDescent="0.25">
      <c r="C1119" s="165"/>
      <c r="D1119" s="166"/>
      <c r="E1119" s="167"/>
      <c r="F1119" s="167"/>
      <c r="G1119" s="167"/>
      <c r="H1119" s="168"/>
    </row>
    <row r="1120" spans="3:8" x14ac:dyDescent="0.25">
      <c r="C1120" s="165"/>
      <c r="D1120" s="166"/>
      <c r="E1120" s="167"/>
      <c r="F1120" s="167"/>
      <c r="G1120" s="167"/>
      <c r="H1120" s="168"/>
    </row>
    <row r="1121" spans="3:8" x14ac:dyDescent="0.25">
      <c r="C1121" s="165"/>
      <c r="D1121" s="166"/>
      <c r="E1121" s="167"/>
      <c r="F1121" s="167"/>
      <c r="G1121" s="167"/>
      <c r="H1121" s="168"/>
    </row>
    <row r="1122" spans="3:8" x14ac:dyDescent="0.25">
      <c r="C1122" s="165"/>
      <c r="D1122" s="166"/>
      <c r="E1122" s="167"/>
      <c r="F1122" s="167"/>
      <c r="G1122" s="167"/>
      <c r="H1122" s="168"/>
    </row>
    <row r="1123" spans="3:8" x14ac:dyDescent="0.25">
      <c r="C1123" s="165"/>
      <c r="D1123" s="166"/>
      <c r="E1123" s="167"/>
      <c r="F1123" s="167"/>
      <c r="G1123" s="167"/>
      <c r="H1123" s="168"/>
    </row>
    <row r="1124" spans="3:8" x14ac:dyDescent="0.25">
      <c r="C1124" s="165"/>
      <c r="D1124" s="166"/>
      <c r="E1124" s="167"/>
      <c r="F1124" s="167"/>
      <c r="G1124" s="167"/>
      <c r="H1124" s="168"/>
    </row>
    <row r="1125" spans="3:8" x14ac:dyDescent="0.25">
      <c r="C1125" s="165"/>
      <c r="D1125" s="166"/>
      <c r="E1125" s="167"/>
      <c r="F1125" s="167"/>
      <c r="G1125" s="167"/>
      <c r="H1125" s="168"/>
    </row>
    <row r="1126" spans="3:8" x14ac:dyDescent="0.25">
      <c r="C1126" s="165"/>
      <c r="D1126" s="166"/>
      <c r="E1126" s="167"/>
      <c r="F1126" s="167"/>
      <c r="G1126" s="167"/>
      <c r="H1126" s="168"/>
    </row>
    <row r="1127" spans="3:8" x14ac:dyDescent="0.25">
      <c r="C1127" s="165"/>
      <c r="D1127" s="166"/>
      <c r="E1127" s="167"/>
      <c r="F1127" s="167"/>
      <c r="G1127" s="167"/>
      <c r="H1127" s="168"/>
    </row>
    <row r="1128" spans="3:8" x14ac:dyDescent="0.25">
      <c r="C1128" s="165"/>
      <c r="D1128" s="166"/>
      <c r="E1128" s="167"/>
      <c r="F1128" s="167"/>
      <c r="G1128" s="167"/>
      <c r="H1128" s="168"/>
    </row>
    <row r="1129" spans="3:8" x14ac:dyDescent="0.25">
      <c r="C1129" s="165"/>
      <c r="D1129" s="166"/>
      <c r="E1129" s="167"/>
      <c r="F1129" s="167"/>
      <c r="G1129" s="167"/>
      <c r="H1129" s="168"/>
    </row>
    <row r="1130" spans="3:8" x14ac:dyDescent="0.25">
      <c r="C1130" s="165"/>
      <c r="D1130" s="166"/>
      <c r="E1130" s="167"/>
      <c r="F1130" s="167"/>
      <c r="G1130" s="167"/>
      <c r="H1130" s="168"/>
    </row>
    <row r="1131" spans="3:8" x14ac:dyDescent="0.25">
      <c r="C1131" s="165"/>
      <c r="D1131" s="166"/>
      <c r="E1131" s="167"/>
      <c r="F1131" s="167"/>
      <c r="G1131" s="167"/>
      <c r="H1131" s="168"/>
    </row>
    <row r="1132" spans="3:8" x14ac:dyDescent="0.25">
      <c r="C1132" s="165"/>
      <c r="D1132" s="166"/>
      <c r="E1132" s="167"/>
      <c r="F1132" s="167"/>
      <c r="G1132" s="167"/>
      <c r="H1132" s="168"/>
    </row>
    <row r="1133" spans="3:8" x14ac:dyDescent="0.25">
      <c r="C1133" s="165"/>
      <c r="D1133" s="166"/>
      <c r="E1133" s="167"/>
      <c r="F1133" s="167"/>
      <c r="G1133" s="167"/>
      <c r="H1133" s="168"/>
    </row>
    <row r="1134" spans="3:8" x14ac:dyDescent="0.25">
      <c r="C1134" s="165"/>
      <c r="D1134" s="166"/>
      <c r="E1134" s="167"/>
      <c r="F1134" s="167"/>
      <c r="G1134" s="167"/>
      <c r="H1134" s="168"/>
    </row>
    <row r="1135" spans="3:8" x14ac:dyDescent="0.25">
      <c r="C1135" s="165"/>
      <c r="D1135" s="166"/>
      <c r="E1135" s="167"/>
      <c r="F1135" s="167"/>
      <c r="G1135" s="167"/>
      <c r="H1135" s="168"/>
    </row>
    <row r="1136" spans="3:8" x14ac:dyDescent="0.25">
      <c r="C1136" s="165"/>
      <c r="D1136" s="166"/>
      <c r="E1136" s="167"/>
      <c r="F1136" s="167"/>
      <c r="G1136" s="167"/>
      <c r="H1136" s="168"/>
    </row>
    <row r="1137" spans="3:8" x14ac:dyDescent="0.25">
      <c r="C1137" s="165"/>
      <c r="D1137" s="166"/>
      <c r="E1137" s="167"/>
      <c r="F1137" s="167"/>
      <c r="G1137" s="167"/>
      <c r="H1137" s="168"/>
    </row>
    <row r="1138" spans="3:8" x14ac:dyDescent="0.25">
      <c r="C1138" s="165"/>
      <c r="D1138" s="166"/>
      <c r="E1138" s="167"/>
      <c r="F1138" s="167"/>
      <c r="G1138" s="167"/>
      <c r="H1138" s="168"/>
    </row>
    <row r="1139" spans="3:8" x14ac:dyDescent="0.25">
      <c r="C1139" s="165"/>
      <c r="D1139" s="166"/>
      <c r="E1139" s="167"/>
      <c r="F1139" s="167"/>
      <c r="G1139" s="167"/>
      <c r="H1139" s="168"/>
    </row>
    <row r="1140" spans="3:8" x14ac:dyDescent="0.25">
      <c r="C1140" s="165"/>
      <c r="D1140" s="166"/>
      <c r="E1140" s="167"/>
      <c r="F1140" s="167"/>
      <c r="G1140" s="167"/>
      <c r="H1140" s="168"/>
    </row>
    <row r="1141" spans="3:8" x14ac:dyDescent="0.25">
      <c r="C1141" s="165"/>
      <c r="D1141" s="166"/>
      <c r="E1141" s="167"/>
      <c r="F1141" s="167"/>
      <c r="G1141" s="167"/>
      <c r="H1141" s="168"/>
    </row>
    <row r="1142" spans="3:8" x14ac:dyDescent="0.25">
      <c r="C1142" s="165"/>
      <c r="D1142" s="166"/>
      <c r="E1142" s="167"/>
      <c r="F1142" s="167"/>
      <c r="G1142" s="167"/>
      <c r="H1142" s="168"/>
    </row>
    <row r="1143" spans="3:8" x14ac:dyDescent="0.25">
      <c r="C1143" s="165"/>
      <c r="D1143" s="166"/>
      <c r="E1143" s="167"/>
      <c r="F1143" s="167"/>
      <c r="G1143" s="167"/>
      <c r="H1143" s="168"/>
    </row>
    <row r="1144" spans="3:8" x14ac:dyDescent="0.25">
      <c r="C1144" s="165"/>
      <c r="D1144" s="166"/>
      <c r="E1144" s="167"/>
      <c r="F1144" s="167"/>
      <c r="G1144" s="167"/>
      <c r="H1144" s="168"/>
    </row>
    <row r="1145" spans="3:8" x14ac:dyDescent="0.25">
      <c r="C1145" s="165"/>
      <c r="D1145" s="166"/>
      <c r="E1145" s="167"/>
      <c r="F1145" s="167"/>
      <c r="G1145" s="167"/>
      <c r="H1145" s="168"/>
    </row>
    <row r="1146" spans="3:8" x14ac:dyDescent="0.25">
      <c r="C1146" s="165"/>
      <c r="D1146" s="166"/>
      <c r="E1146" s="167"/>
      <c r="F1146" s="167"/>
      <c r="G1146" s="167"/>
      <c r="H1146" s="168"/>
    </row>
    <row r="1147" spans="3:8" x14ac:dyDescent="0.25">
      <c r="C1147" s="165"/>
      <c r="D1147" s="166"/>
      <c r="E1147" s="167"/>
      <c r="F1147" s="167"/>
      <c r="G1147" s="167"/>
      <c r="H1147" s="168"/>
    </row>
    <row r="1148" spans="3:8" x14ac:dyDescent="0.25">
      <c r="C1148" s="165"/>
      <c r="D1148" s="166"/>
      <c r="E1148" s="167"/>
      <c r="F1148" s="167"/>
      <c r="G1148" s="167"/>
      <c r="H1148" s="168"/>
    </row>
    <row r="1149" spans="3:8" x14ac:dyDescent="0.25">
      <c r="C1149" s="165"/>
      <c r="D1149" s="166"/>
      <c r="E1149" s="167"/>
      <c r="F1149" s="167"/>
      <c r="G1149" s="167"/>
      <c r="H1149" s="168"/>
    </row>
    <row r="1150" spans="3:8" x14ac:dyDescent="0.25">
      <c r="C1150" s="165"/>
      <c r="D1150" s="166"/>
      <c r="E1150" s="167"/>
      <c r="F1150" s="167"/>
      <c r="G1150" s="167"/>
      <c r="H1150" s="168"/>
    </row>
    <row r="1151" spans="3:8" x14ac:dyDescent="0.25">
      <c r="C1151" s="165"/>
      <c r="D1151" s="166"/>
      <c r="E1151" s="167"/>
      <c r="F1151" s="167"/>
      <c r="G1151" s="167"/>
      <c r="H1151" s="168"/>
    </row>
    <row r="1152" spans="3:8" x14ac:dyDescent="0.25">
      <c r="C1152" s="165"/>
      <c r="D1152" s="166"/>
      <c r="E1152" s="167"/>
      <c r="F1152" s="167"/>
      <c r="G1152" s="167"/>
      <c r="H1152" s="168"/>
    </row>
    <row r="1153" spans="3:8" x14ac:dyDescent="0.25">
      <c r="C1153" s="165"/>
      <c r="D1153" s="166"/>
      <c r="E1153" s="167"/>
      <c r="F1153" s="167"/>
      <c r="G1153" s="167"/>
      <c r="H1153" s="168"/>
    </row>
    <row r="1154" spans="3:8" x14ac:dyDescent="0.25">
      <c r="C1154" s="165"/>
      <c r="D1154" s="166"/>
      <c r="E1154" s="167"/>
      <c r="F1154" s="167"/>
      <c r="G1154" s="167"/>
      <c r="H1154" s="168"/>
    </row>
    <row r="1155" spans="3:8" x14ac:dyDescent="0.25">
      <c r="C1155" s="165"/>
      <c r="D1155" s="166"/>
      <c r="E1155" s="167"/>
      <c r="F1155" s="167"/>
      <c r="G1155" s="167"/>
      <c r="H1155" s="168"/>
    </row>
    <row r="1156" spans="3:8" x14ac:dyDescent="0.25">
      <c r="C1156" s="165"/>
      <c r="D1156" s="166"/>
      <c r="E1156" s="167"/>
      <c r="F1156" s="167"/>
      <c r="G1156" s="167"/>
      <c r="H1156" s="168"/>
    </row>
    <row r="1157" spans="3:8" x14ac:dyDescent="0.25">
      <c r="C1157" s="165"/>
      <c r="D1157" s="166"/>
      <c r="E1157" s="167"/>
      <c r="F1157" s="167"/>
      <c r="G1157" s="167"/>
      <c r="H1157" s="168"/>
    </row>
    <row r="1158" spans="3:8" x14ac:dyDescent="0.25">
      <c r="C1158" s="165"/>
      <c r="D1158" s="166"/>
      <c r="E1158" s="167"/>
      <c r="F1158" s="167"/>
      <c r="G1158" s="167"/>
      <c r="H1158" s="168"/>
    </row>
    <row r="1159" spans="3:8" x14ac:dyDescent="0.25">
      <c r="C1159" s="165"/>
      <c r="D1159" s="166"/>
      <c r="E1159" s="167"/>
      <c r="F1159" s="167"/>
      <c r="G1159" s="167"/>
      <c r="H1159" s="168"/>
    </row>
    <row r="1160" spans="3:8" x14ac:dyDescent="0.25">
      <c r="C1160" s="165"/>
      <c r="D1160" s="166"/>
      <c r="E1160" s="167"/>
      <c r="F1160" s="167"/>
      <c r="G1160" s="167"/>
      <c r="H1160" s="168"/>
    </row>
    <row r="1161" spans="3:8" x14ac:dyDescent="0.25">
      <c r="C1161" s="165"/>
      <c r="D1161" s="166"/>
      <c r="E1161" s="167"/>
      <c r="F1161" s="167"/>
      <c r="G1161" s="167"/>
      <c r="H1161" s="168"/>
    </row>
    <row r="1162" spans="3:8" x14ac:dyDescent="0.25">
      <c r="C1162" s="165"/>
      <c r="D1162" s="166"/>
      <c r="E1162" s="167"/>
      <c r="F1162" s="167"/>
      <c r="G1162" s="167"/>
      <c r="H1162" s="168"/>
    </row>
    <row r="1163" spans="3:8" x14ac:dyDescent="0.25">
      <c r="C1163" s="165"/>
      <c r="D1163" s="166"/>
      <c r="E1163" s="167"/>
      <c r="F1163" s="167"/>
      <c r="G1163" s="167"/>
      <c r="H1163" s="168"/>
    </row>
    <row r="1164" spans="3:8" x14ac:dyDescent="0.25">
      <c r="C1164" s="165"/>
      <c r="D1164" s="166"/>
      <c r="E1164" s="167"/>
      <c r="F1164" s="167"/>
      <c r="G1164" s="167"/>
      <c r="H1164" s="168"/>
    </row>
    <row r="1165" spans="3:8" x14ac:dyDescent="0.25">
      <c r="C1165" s="165"/>
      <c r="D1165" s="166"/>
      <c r="E1165" s="167"/>
      <c r="F1165" s="167"/>
      <c r="G1165" s="167"/>
      <c r="H1165" s="168"/>
    </row>
    <row r="1166" spans="3:8" x14ac:dyDescent="0.25">
      <c r="C1166" s="165"/>
      <c r="D1166" s="166"/>
      <c r="E1166" s="167"/>
      <c r="F1166" s="167"/>
      <c r="G1166" s="167"/>
      <c r="H1166" s="168"/>
    </row>
    <row r="1167" spans="3:8" x14ac:dyDescent="0.25">
      <c r="C1167" s="165"/>
      <c r="D1167" s="166"/>
      <c r="E1167" s="167"/>
      <c r="F1167" s="167"/>
      <c r="G1167" s="167"/>
      <c r="H1167" s="168"/>
    </row>
    <row r="1168" spans="3:8" x14ac:dyDescent="0.25">
      <c r="C1168" s="165"/>
      <c r="D1168" s="166"/>
      <c r="E1168" s="167"/>
      <c r="F1168" s="167"/>
      <c r="G1168" s="167"/>
      <c r="H1168" s="168"/>
    </row>
    <row r="1169" spans="3:8" x14ac:dyDescent="0.25">
      <c r="C1169" s="165"/>
      <c r="D1169" s="166"/>
      <c r="E1169" s="167"/>
      <c r="F1169" s="167"/>
      <c r="G1169" s="167"/>
      <c r="H1169" s="168"/>
    </row>
    <row r="1170" spans="3:8" x14ac:dyDescent="0.25">
      <c r="C1170" s="165"/>
      <c r="D1170" s="166"/>
      <c r="E1170" s="167"/>
      <c r="F1170" s="167"/>
      <c r="G1170" s="167"/>
      <c r="H1170" s="168"/>
    </row>
    <row r="1171" spans="3:8" x14ac:dyDescent="0.25">
      <c r="C1171" s="165"/>
      <c r="D1171" s="166"/>
      <c r="E1171" s="167"/>
      <c r="F1171" s="167"/>
      <c r="G1171" s="167"/>
      <c r="H1171" s="168"/>
    </row>
    <row r="1172" spans="3:8" x14ac:dyDescent="0.25">
      <c r="C1172" s="165"/>
      <c r="D1172" s="166"/>
      <c r="E1172" s="167"/>
      <c r="F1172" s="167"/>
      <c r="G1172" s="167"/>
      <c r="H1172" s="168"/>
    </row>
    <row r="1173" spans="3:8" x14ac:dyDescent="0.25">
      <c r="C1173" s="165"/>
      <c r="D1173" s="166"/>
      <c r="E1173" s="167"/>
      <c r="F1173" s="167"/>
      <c r="G1173" s="167"/>
      <c r="H1173" s="168"/>
    </row>
    <row r="1174" spans="3:8" x14ac:dyDescent="0.25">
      <c r="C1174" s="165"/>
      <c r="D1174" s="166"/>
      <c r="E1174" s="167"/>
      <c r="F1174" s="167"/>
      <c r="G1174" s="167"/>
      <c r="H1174" s="168"/>
    </row>
    <row r="1175" spans="3:8" x14ac:dyDescent="0.25">
      <c r="C1175" s="165"/>
      <c r="D1175" s="166"/>
      <c r="E1175" s="167"/>
      <c r="F1175" s="167"/>
      <c r="G1175" s="167"/>
      <c r="H1175" s="168"/>
    </row>
    <row r="1176" spans="3:8" x14ac:dyDescent="0.25">
      <c r="C1176" s="165"/>
      <c r="D1176" s="166"/>
      <c r="E1176" s="167"/>
      <c r="F1176" s="167"/>
      <c r="G1176" s="167"/>
      <c r="H1176" s="168"/>
    </row>
    <row r="1177" spans="3:8" x14ac:dyDescent="0.25">
      <c r="C1177" s="165"/>
      <c r="D1177" s="166"/>
      <c r="E1177" s="167"/>
      <c r="F1177" s="167"/>
      <c r="G1177" s="167"/>
      <c r="H1177" s="168"/>
    </row>
    <row r="1178" spans="3:8" x14ac:dyDescent="0.25">
      <c r="C1178" s="165"/>
      <c r="D1178" s="166"/>
      <c r="E1178" s="167"/>
      <c r="F1178" s="167"/>
      <c r="G1178" s="167"/>
      <c r="H1178" s="168"/>
    </row>
    <row r="1179" spans="3:8" x14ac:dyDescent="0.25">
      <c r="C1179" s="165"/>
      <c r="D1179" s="166"/>
      <c r="E1179" s="167"/>
      <c r="F1179" s="167"/>
      <c r="G1179" s="167"/>
      <c r="H1179" s="168"/>
    </row>
    <row r="1180" spans="3:8" x14ac:dyDescent="0.25">
      <c r="C1180" s="165"/>
      <c r="D1180" s="166"/>
      <c r="E1180" s="167"/>
      <c r="F1180" s="167"/>
      <c r="G1180" s="167"/>
      <c r="H1180" s="168"/>
    </row>
    <row r="1181" spans="3:8" x14ac:dyDescent="0.25">
      <c r="C1181" s="165"/>
      <c r="D1181" s="166"/>
      <c r="E1181" s="167"/>
      <c r="F1181" s="167"/>
      <c r="G1181" s="167"/>
      <c r="H1181" s="168"/>
    </row>
    <row r="1182" spans="3:8" x14ac:dyDescent="0.25">
      <c r="C1182" s="165"/>
      <c r="D1182" s="166"/>
      <c r="E1182" s="167"/>
      <c r="F1182" s="167"/>
      <c r="G1182" s="167"/>
      <c r="H1182" s="168"/>
    </row>
    <row r="1183" spans="3:8" x14ac:dyDescent="0.25">
      <c r="C1183" s="165"/>
      <c r="D1183" s="166"/>
      <c r="E1183" s="167"/>
      <c r="F1183" s="167"/>
      <c r="G1183" s="167"/>
      <c r="H1183" s="168"/>
    </row>
    <row r="1184" spans="3:8" x14ac:dyDescent="0.25">
      <c r="C1184" s="165"/>
      <c r="D1184" s="166"/>
      <c r="E1184" s="167"/>
      <c r="F1184" s="167"/>
      <c r="G1184" s="167"/>
      <c r="H1184" s="168"/>
    </row>
    <row r="1185" spans="3:8" x14ac:dyDescent="0.25">
      <c r="C1185" s="165"/>
      <c r="D1185" s="166"/>
      <c r="E1185" s="167"/>
      <c r="F1185" s="167"/>
      <c r="G1185" s="167"/>
      <c r="H1185" s="168"/>
    </row>
    <row r="1186" spans="3:8" x14ac:dyDescent="0.25">
      <c r="C1186" s="165"/>
      <c r="D1186" s="166"/>
      <c r="E1186" s="167"/>
      <c r="F1186" s="167"/>
      <c r="G1186" s="167"/>
      <c r="H1186" s="168"/>
    </row>
    <row r="1187" spans="3:8" x14ac:dyDescent="0.25">
      <c r="C1187" s="165"/>
      <c r="D1187" s="166"/>
      <c r="E1187" s="167"/>
      <c r="F1187" s="167"/>
      <c r="G1187" s="167"/>
      <c r="H1187" s="168"/>
    </row>
    <row r="1188" spans="3:8" x14ac:dyDescent="0.25">
      <c r="C1188" s="165"/>
      <c r="D1188" s="166"/>
      <c r="E1188" s="167"/>
      <c r="F1188" s="167"/>
      <c r="G1188" s="167"/>
      <c r="H1188" s="168"/>
    </row>
    <row r="1189" spans="3:8" x14ac:dyDescent="0.25">
      <c r="C1189" s="165"/>
      <c r="D1189" s="166"/>
      <c r="E1189" s="167"/>
      <c r="F1189" s="167"/>
      <c r="G1189" s="167"/>
      <c r="H1189" s="168"/>
    </row>
    <row r="1190" spans="3:8" x14ac:dyDescent="0.25">
      <c r="C1190" s="165"/>
      <c r="D1190" s="166"/>
      <c r="E1190" s="167"/>
      <c r="F1190" s="167"/>
      <c r="G1190" s="167"/>
      <c r="H1190" s="168"/>
    </row>
    <row r="1191" spans="3:8" x14ac:dyDescent="0.25">
      <c r="C1191" s="165"/>
      <c r="D1191" s="166"/>
      <c r="E1191" s="167"/>
      <c r="F1191" s="167"/>
      <c r="G1191" s="167"/>
      <c r="H1191" s="168"/>
    </row>
    <row r="1192" spans="3:8" x14ac:dyDescent="0.25">
      <c r="C1192" s="165"/>
      <c r="D1192" s="166"/>
      <c r="E1192" s="167"/>
      <c r="F1192" s="167"/>
      <c r="G1192" s="167"/>
      <c r="H1192" s="168"/>
    </row>
    <row r="1193" spans="3:8" x14ac:dyDescent="0.25">
      <c r="C1193" s="165"/>
      <c r="D1193" s="166"/>
      <c r="E1193" s="167"/>
      <c r="F1193" s="167"/>
      <c r="G1193" s="167"/>
      <c r="H1193" s="168"/>
    </row>
    <row r="1194" spans="3:8" x14ac:dyDescent="0.25">
      <c r="C1194" s="165"/>
      <c r="D1194" s="166"/>
      <c r="E1194" s="167"/>
      <c r="F1194" s="167"/>
      <c r="G1194" s="167"/>
      <c r="H1194" s="168"/>
    </row>
    <row r="1195" spans="3:8" x14ac:dyDescent="0.25">
      <c r="C1195" s="165"/>
      <c r="D1195" s="166"/>
      <c r="E1195" s="167"/>
      <c r="F1195" s="167"/>
      <c r="G1195" s="167"/>
      <c r="H1195" s="168"/>
    </row>
    <row r="1196" spans="3:8" x14ac:dyDescent="0.25">
      <c r="C1196" s="165"/>
      <c r="D1196" s="166"/>
      <c r="E1196" s="167"/>
      <c r="F1196" s="167"/>
      <c r="G1196" s="167"/>
      <c r="H1196" s="168"/>
    </row>
    <row r="1197" spans="3:8" x14ac:dyDescent="0.25">
      <c r="C1197" s="165"/>
      <c r="D1197" s="166"/>
      <c r="E1197" s="167"/>
      <c r="F1197" s="167"/>
      <c r="G1197" s="167"/>
      <c r="H1197" s="168"/>
    </row>
    <row r="1198" spans="3:8" x14ac:dyDescent="0.25">
      <c r="C1198" s="165"/>
      <c r="D1198" s="166"/>
      <c r="E1198" s="167"/>
      <c r="F1198" s="167"/>
      <c r="G1198" s="167"/>
      <c r="H1198" s="168"/>
    </row>
    <row r="1199" spans="3:8" x14ac:dyDescent="0.25">
      <c r="C1199" s="165"/>
      <c r="D1199" s="166"/>
      <c r="E1199" s="167"/>
      <c r="F1199" s="167"/>
      <c r="G1199" s="167"/>
      <c r="H1199" s="168"/>
    </row>
    <row r="1200" spans="3:8" x14ac:dyDescent="0.25">
      <c r="C1200" s="165"/>
      <c r="D1200" s="166"/>
      <c r="E1200" s="167"/>
      <c r="F1200" s="167"/>
      <c r="G1200" s="167"/>
      <c r="H1200" s="168"/>
    </row>
    <row r="1201" spans="3:8" x14ac:dyDescent="0.25">
      <c r="C1201" s="165"/>
      <c r="D1201" s="166"/>
      <c r="E1201" s="167"/>
      <c r="F1201" s="167"/>
      <c r="G1201" s="167"/>
      <c r="H1201" s="168"/>
    </row>
    <row r="1202" spans="3:8" x14ac:dyDescent="0.25">
      <c r="C1202" s="165"/>
      <c r="D1202" s="166"/>
      <c r="E1202" s="167"/>
      <c r="F1202" s="167"/>
      <c r="G1202" s="167"/>
      <c r="H1202" s="168"/>
    </row>
    <row r="1203" spans="3:8" x14ac:dyDescent="0.25">
      <c r="C1203" s="165"/>
      <c r="D1203" s="166"/>
      <c r="E1203" s="167"/>
      <c r="F1203" s="167"/>
      <c r="G1203" s="167"/>
      <c r="H1203" s="168"/>
    </row>
    <row r="1204" spans="3:8" x14ac:dyDescent="0.25">
      <c r="C1204" s="165"/>
      <c r="D1204" s="166"/>
      <c r="E1204" s="167"/>
      <c r="F1204" s="167"/>
      <c r="G1204" s="167"/>
      <c r="H1204" s="168"/>
    </row>
    <row r="1205" spans="3:8" x14ac:dyDescent="0.25">
      <c r="C1205" s="165"/>
      <c r="D1205" s="166"/>
      <c r="E1205" s="167"/>
      <c r="F1205" s="167"/>
      <c r="G1205" s="167"/>
      <c r="H1205" s="168"/>
    </row>
    <row r="1206" spans="3:8" x14ac:dyDescent="0.25">
      <c r="C1206" s="165"/>
      <c r="D1206" s="166"/>
      <c r="E1206" s="167"/>
      <c r="F1206" s="167"/>
      <c r="G1206" s="167"/>
      <c r="H1206" s="168"/>
    </row>
    <row r="1207" spans="3:8" x14ac:dyDescent="0.25">
      <c r="C1207" s="165"/>
      <c r="D1207" s="166"/>
      <c r="E1207" s="167"/>
      <c r="F1207" s="167"/>
      <c r="G1207" s="167"/>
      <c r="H1207" s="168"/>
    </row>
    <row r="1208" spans="3:8" x14ac:dyDescent="0.25">
      <c r="C1208" s="165"/>
      <c r="D1208" s="166"/>
      <c r="E1208" s="167"/>
      <c r="F1208" s="167"/>
      <c r="G1208" s="167"/>
      <c r="H1208" s="168"/>
    </row>
    <row r="1209" spans="3:8" x14ac:dyDescent="0.25">
      <c r="C1209" s="165"/>
      <c r="D1209" s="166"/>
      <c r="E1209" s="167"/>
      <c r="F1209" s="167"/>
      <c r="G1209" s="167"/>
      <c r="H1209" s="168"/>
    </row>
    <row r="1210" spans="3:8" x14ac:dyDescent="0.25">
      <c r="C1210" s="165"/>
      <c r="D1210" s="166"/>
      <c r="E1210" s="167"/>
      <c r="F1210" s="167"/>
      <c r="G1210" s="167"/>
      <c r="H1210" s="168"/>
    </row>
    <row r="1211" spans="3:8" x14ac:dyDescent="0.25">
      <c r="C1211" s="165"/>
      <c r="D1211" s="166"/>
      <c r="E1211" s="167"/>
      <c r="F1211" s="167"/>
      <c r="G1211" s="167"/>
      <c r="H1211" s="168"/>
    </row>
    <row r="1212" spans="3:8" x14ac:dyDescent="0.25">
      <c r="C1212" s="165"/>
      <c r="D1212" s="166"/>
      <c r="E1212" s="167"/>
      <c r="F1212" s="167"/>
      <c r="G1212" s="167"/>
      <c r="H1212" s="168"/>
    </row>
    <row r="1213" spans="3:8" x14ac:dyDescent="0.25">
      <c r="C1213" s="165"/>
      <c r="D1213" s="166"/>
      <c r="E1213" s="167"/>
      <c r="F1213" s="167"/>
      <c r="G1213" s="167"/>
      <c r="H1213" s="168"/>
    </row>
    <row r="1214" spans="3:8" x14ac:dyDescent="0.25">
      <c r="C1214" s="165"/>
      <c r="D1214" s="166"/>
      <c r="E1214" s="167"/>
      <c r="F1214" s="167"/>
      <c r="G1214" s="167"/>
      <c r="H1214" s="168"/>
    </row>
    <row r="1215" spans="3:8" x14ac:dyDescent="0.25">
      <c r="C1215" s="165"/>
      <c r="D1215" s="166"/>
      <c r="E1215" s="167"/>
      <c r="F1215" s="167"/>
      <c r="G1215" s="167"/>
      <c r="H1215" s="168"/>
    </row>
    <row r="1216" spans="3:8" x14ac:dyDescent="0.25">
      <c r="C1216" s="165"/>
      <c r="D1216" s="166"/>
      <c r="E1216" s="167"/>
      <c r="F1216" s="167"/>
      <c r="G1216" s="167"/>
      <c r="H1216" s="168"/>
    </row>
    <row r="1217" spans="3:8" x14ac:dyDescent="0.25">
      <c r="C1217" s="165"/>
      <c r="D1217" s="166"/>
      <c r="E1217" s="167"/>
      <c r="F1217" s="167"/>
      <c r="G1217" s="167"/>
      <c r="H1217" s="168"/>
    </row>
    <row r="1218" spans="3:8" x14ac:dyDescent="0.25">
      <c r="C1218" s="165"/>
      <c r="D1218" s="166"/>
      <c r="E1218" s="167"/>
      <c r="F1218" s="167"/>
      <c r="G1218" s="167"/>
      <c r="H1218" s="168"/>
    </row>
    <row r="1219" spans="3:8" x14ac:dyDescent="0.25">
      <c r="C1219" s="165"/>
      <c r="D1219" s="166"/>
      <c r="E1219" s="167"/>
      <c r="F1219" s="167"/>
      <c r="G1219" s="167"/>
      <c r="H1219" s="168"/>
    </row>
    <row r="1220" spans="3:8" x14ac:dyDescent="0.25">
      <c r="C1220" s="165"/>
      <c r="D1220" s="166"/>
      <c r="E1220" s="167"/>
      <c r="F1220" s="167"/>
      <c r="G1220" s="167"/>
      <c r="H1220" s="168"/>
    </row>
    <row r="1221" spans="3:8" x14ac:dyDescent="0.25">
      <c r="C1221" s="165"/>
      <c r="D1221" s="166"/>
      <c r="E1221" s="167"/>
      <c r="F1221" s="167"/>
      <c r="G1221" s="167"/>
      <c r="H1221" s="168"/>
    </row>
    <row r="1222" spans="3:8" x14ac:dyDescent="0.25">
      <c r="C1222" s="165"/>
      <c r="D1222" s="166"/>
      <c r="E1222" s="167"/>
      <c r="F1222" s="167"/>
      <c r="G1222" s="167"/>
      <c r="H1222" s="168"/>
    </row>
    <row r="1223" spans="3:8" x14ac:dyDescent="0.25">
      <c r="C1223" s="165"/>
      <c r="D1223" s="166"/>
      <c r="E1223" s="167"/>
      <c r="F1223" s="167"/>
      <c r="G1223" s="167"/>
      <c r="H1223" s="168"/>
    </row>
    <row r="1224" spans="3:8" x14ac:dyDescent="0.25">
      <c r="C1224" s="165"/>
      <c r="D1224" s="166"/>
      <c r="E1224" s="167"/>
      <c r="F1224" s="167"/>
      <c r="G1224" s="167"/>
      <c r="H1224" s="168"/>
    </row>
    <row r="1225" spans="3:8" x14ac:dyDescent="0.25">
      <c r="C1225" s="165"/>
      <c r="D1225" s="166"/>
      <c r="E1225" s="167"/>
      <c r="F1225" s="167"/>
      <c r="G1225" s="167"/>
      <c r="H1225" s="168"/>
    </row>
    <row r="1226" spans="3:8" x14ac:dyDescent="0.25">
      <c r="C1226" s="165"/>
      <c r="D1226" s="166"/>
      <c r="E1226" s="167"/>
      <c r="F1226" s="167"/>
      <c r="G1226" s="167"/>
      <c r="H1226" s="168"/>
    </row>
    <row r="1227" spans="3:8" x14ac:dyDescent="0.25">
      <c r="C1227" s="165"/>
      <c r="D1227" s="166"/>
      <c r="E1227" s="167"/>
      <c r="F1227" s="167"/>
      <c r="G1227" s="167"/>
      <c r="H1227" s="168"/>
    </row>
    <row r="1228" spans="3:8" x14ac:dyDescent="0.25">
      <c r="C1228" s="165"/>
      <c r="D1228" s="166"/>
      <c r="E1228" s="167"/>
      <c r="F1228" s="167"/>
      <c r="G1228" s="167"/>
      <c r="H1228" s="168"/>
    </row>
    <row r="1229" spans="3:8" x14ac:dyDescent="0.25">
      <c r="C1229" s="165"/>
      <c r="D1229" s="166"/>
      <c r="E1229" s="167"/>
      <c r="F1229" s="167"/>
      <c r="G1229" s="167"/>
      <c r="H1229" s="168"/>
    </row>
    <row r="1230" spans="3:8" x14ac:dyDescent="0.25">
      <c r="C1230" s="165"/>
      <c r="D1230" s="166"/>
      <c r="E1230" s="167"/>
      <c r="F1230" s="167"/>
      <c r="G1230" s="167"/>
      <c r="H1230" s="168"/>
    </row>
    <row r="1231" spans="3:8" x14ac:dyDescent="0.25">
      <c r="C1231" s="165"/>
      <c r="D1231" s="166"/>
      <c r="E1231" s="167"/>
      <c r="F1231" s="167"/>
      <c r="G1231" s="167"/>
      <c r="H1231" s="168"/>
    </row>
    <row r="1232" spans="3:8" x14ac:dyDescent="0.25">
      <c r="C1232" s="165"/>
      <c r="D1232" s="166"/>
      <c r="E1232" s="167"/>
      <c r="F1232" s="167"/>
      <c r="G1232" s="167"/>
      <c r="H1232" s="168"/>
    </row>
    <row r="1233" spans="3:8" x14ac:dyDescent="0.25">
      <c r="C1233" s="165"/>
      <c r="D1233" s="166"/>
      <c r="E1233" s="167"/>
      <c r="F1233" s="167"/>
      <c r="G1233" s="167"/>
      <c r="H1233" s="168"/>
    </row>
    <row r="1234" spans="3:8" x14ac:dyDescent="0.25">
      <c r="C1234" s="165"/>
      <c r="D1234" s="166"/>
      <c r="E1234" s="167"/>
      <c r="F1234" s="167"/>
      <c r="G1234" s="167"/>
      <c r="H1234" s="168"/>
    </row>
    <row r="1235" spans="3:8" x14ac:dyDescent="0.25">
      <c r="C1235" s="165"/>
      <c r="D1235" s="166"/>
      <c r="E1235" s="167"/>
      <c r="F1235" s="167"/>
      <c r="G1235" s="167"/>
      <c r="H1235" s="168"/>
    </row>
    <row r="1236" spans="3:8" x14ac:dyDescent="0.25">
      <c r="C1236" s="165"/>
      <c r="D1236" s="166"/>
      <c r="E1236" s="167"/>
      <c r="F1236" s="167"/>
      <c r="G1236" s="167"/>
      <c r="H1236" s="168"/>
    </row>
    <row r="1237" spans="3:8" x14ac:dyDescent="0.25">
      <c r="C1237" s="165"/>
      <c r="D1237" s="166"/>
      <c r="E1237" s="167"/>
      <c r="F1237" s="167"/>
      <c r="G1237" s="167"/>
      <c r="H1237" s="168"/>
    </row>
    <row r="1238" spans="3:8" x14ac:dyDescent="0.25">
      <c r="C1238" s="165"/>
      <c r="D1238" s="166"/>
      <c r="E1238" s="167"/>
      <c r="F1238" s="167"/>
      <c r="G1238" s="167"/>
      <c r="H1238" s="168"/>
    </row>
    <row r="1239" spans="3:8" x14ac:dyDescent="0.25">
      <c r="C1239" s="165"/>
      <c r="D1239" s="166"/>
      <c r="E1239" s="167"/>
      <c r="F1239" s="167"/>
      <c r="G1239" s="167"/>
      <c r="H1239" s="168"/>
    </row>
    <row r="1240" spans="3:8" x14ac:dyDescent="0.25">
      <c r="C1240" s="165"/>
      <c r="D1240" s="166"/>
      <c r="E1240" s="167"/>
      <c r="F1240" s="167"/>
      <c r="G1240" s="167"/>
      <c r="H1240" s="168"/>
    </row>
    <row r="1241" spans="3:8" x14ac:dyDescent="0.25">
      <c r="C1241" s="165"/>
      <c r="D1241" s="166"/>
      <c r="E1241" s="167"/>
      <c r="F1241" s="167"/>
      <c r="G1241" s="167"/>
      <c r="H1241" s="168"/>
    </row>
    <row r="1242" spans="3:8" x14ac:dyDescent="0.25">
      <c r="C1242" s="165"/>
      <c r="D1242" s="166"/>
      <c r="E1242" s="167"/>
      <c r="F1242" s="167"/>
      <c r="G1242" s="167"/>
      <c r="H1242" s="168"/>
    </row>
    <row r="1243" spans="3:8" x14ac:dyDescent="0.25">
      <c r="C1243" s="165"/>
      <c r="D1243" s="166"/>
      <c r="E1243" s="167"/>
      <c r="F1243" s="167"/>
      <c r="G1243" s="167"/>
      <c r="H1243" s="168"/>
    </row>
    <row r="1244" spans="3:8" x14ac:dyDescent="0.25">
      <c r="C1244" s="165"/>
      <c r="D1244" s="166"/>
      <c r="E1244" s="167"/>
      <c r="F1244" s="167"/>
      <c r="G1244" s="167"/>
      <c r="H1244" s="168"/>
    </row>
    <row r="1245" spans="3:8" x14ac:dyDescent="0.25">
      <c r="C1245" s="165"/>
      <c r="D1245" s="166"/>
      <c r="E1245" s="167"/>
      <c r="F1245" s="167"/>
      <c r="G1245" s="167"/>
      <c r="H1245" s="168"/>
    </row>
    <row r="1246" spans="3:8" x14ac:dyDescent="0.25">
      <c r="C1246" s="165"/>
      <c r="D1246" s="166"/>
      <c r="E1246" s="167"/>
      <c r="F1246" s="167"/>
      <c r="G1246" s="167"/>
      <c r="H1246" s="168"/>
    </row>
    <row r="1247" spans="3:8" x14ac:dyDescent="0.25">
      <c r="C1247" s="165"/>
      <c r="D1247" s="166"/>
      <c r="E1247" s="167"/>
      <c r="F1247" s="167"/>
      <c r="G1247" s="167"/>
      <c r="H1247" s="168"/>
    </row>
    <row r="1248" spans="3:8" x14ac:dyDescent="0.25">
      <c r="C1248" s="165"/>
      <c r="D1248" s="166"/>
      <c r="E1248" s="167"/>
      <c r="F1248" s="167"/>
      <c r="G1248" s="167"/>
      <c r="H1248" s="168"/>
    </row>
    <row r="1249" spans="3:8" x14ac:dyDescent="0.25">
      <c r="C1249" s="165"/>
      <c r="D1249" s="166"/>
      <c r="E1249" s="167"/>
      <c r="F1249" s="167"/>
      <c r="G1249" s="167"/>
      <c r="H1249" s="168"/>
    </row>
    <row r="1250" spans="3:8" x14ac:dyDescent="0.25">
      <c r="C1250" s="165"/>
      <c r="D1250" s="166"/>
      <c r="E1250" s="167"/>
      <c r="F1250" s="167"/>
      <c r="G1250" s="167"/>
      <c r="H1250" s="168"/>
    </row>
    <row r="1251" spans="3:8" x14ac:dyDescent="0.25">
      <c r="C1251" s="165"/>
      <c r="D1251" s="166"/>
      <c r="E1251" s="167"/>
      <c r="F1251" s="167"/>
      <c r="G1251" s="167"/>
      <c r="H1251" s="168"/>
    </row>
    <row r="1252" spans="3:8" x14ac:dyDescent="0.25">
      <c r="C1252" s="165"/>
      <c r="D1252" s="166"/>
      <c r="E1252" s="167"/>
      <c r="F1252" s="167"/>
      <c r="G1252" s="167"/>
      <c r="H1252" s="168"/>
    </row>
    <row r="1253" spans="3:8" x14ac:dyDescent="0.25">
      <c r="C1253" s="165"/>
      <c r="D1253" s="166"/>
      <c r="E1253" s="167"/>
      <c r="F1253" s="167"/>
      <c r="G1253" s="167"/>
      <c r="H1253" s="168"/>
    </row>
    <row r="1254" spans="3:8" x14ac:dyDescent="0.25">
      <c r="C1254" s="165"/>
      <c r="D1254" s="166"/>
      <c r="E1254" s="167"/>
      <c r="F1254" s="167"/>
      <c r="G1254" s="167"/>
      <c r="H1254" s="168"/>
    </row>
    <row r="1255" spans="3:8" x14ac:dyDescent="0.25">
      <c r="C1255" s="165"/>
      <c r="D1255" s="166"/>
      <c r="E1255" s="167"/>
      <c r="F1255" s="167"/>
      <c r="G1255" s="167"/>
      <c r="H1255" s="168"/>
    </row>
    <row r="1256" spans="3:8" x14ac:dyDescent="0.25">
      <c r="C1256" s="165"/>
      <c r="D1256" s="166"/>
      <c r="E1256" s="167"/>
      <c r="F1256" s="167"/>
      <c r="G1256" s="167"/>
      <c r="H1256" s="168"/>
    </row>
    <row r="1257" spans="3:8" x14ac:dyDescent="0.25">
      <c r="C1257" s="165"/>
      <c r="D1257" s="166"/>
      <c r="E1257" s="167"/>
      <c r="F1257" s="167"/>
      <c r="G1257" s="167"/>
      <c r="H1257" s="168"/>
    </row>
    <row r="1258" spans="3:8" x14ac:dyDescent="0.25">
      <c r="C1258" s="165"/>
      <c r="D1258" s="166"/>
      <c r="E1258" s="167"/>
      <c r="F1258" s="167"/>
      <c r="G1258" s="167"/>
      <c r="H1258" s="168"/>
    </row>
    <row r="1259" spans="3:8" x14ac:dyDescent="0.25">
      <c r="C1259" s="165"/>
      <c r="D1259" s="166"/>
      <c r="E1259" s="167"/>
      <c r="F1259" s="167"/>
      <c r="G1259" s="167"/>
      <c r="H1259" s="168"/>
    </row>
    <row r="1260" spans="3:8" x14ac:dyDescent="0.25">
      <c r="C1260" s="165"/>
      <c r="D1260" s="166"/>
      <c r="E1260" s="167"/>
      <c r="F1260" s="167"/>
      <c r="G1260" s="167"/>
      <c r="H1260" s="168"/>
    </row>
    <row r="1261" spans="3:8" x14ac:dyDescent="0.25">
      <c r="C1261" s="165"/>
      <c r="D1261" s="166"/>
      <c r="E1261" s="167"/>
      <c r="F1261" s="167"/>
      <c r="G1261" s="167"/>
      <c r="H1261" s="168"/>
    </row>
    <row r="1262" spans="3:8" x14ac:dyDescent="0.25">
      <c r="C1262" s="165"/>
      <c r="D1262" s="166"/>
      <c r="E1262" s="167"/>
      <c r="F1262" s="167"/>
      <c r="G1262" s="167"/>
      <c r="H1262" s="168"/>
    </row>
    <row r="1263" spans="3:8" x14ac:dyDescent="0.25">
      <c r="C1263" s="165"/>
      <c r="D1263" s="166"/>
      <c r="E1263" s="167"/>
      <c r="F1263" s="167"/>
      <c r="G1263" s="167"/>
      <c r="H1263" s="168"/>
    </row>
    <row r="1264" spans="3:8" x14ac:dyDescent="0.25">
      <c r="C1264" s="165"/>
      <c r="D1264" s="166"/>
      <c r="E1264" s="167"/>
      <c r="F1264" s="167"/>
      <c r="G1264" s="167"/>
      <c r="H1264" s="168"/>
    </row>
    <row r="1265" spans="3:8" x14ac:dyDescent="0.25">
      <c r="C1265" s="165"/>
      <c r="D1265" s="166"/>
      <c r="E1265" s="167"/>
      <c r="F1265" s="167"/>
      <c r="G1265" s="167"/>
      <c r="H1265" s="168"/>
    </row>
    <row r="1266" spans="3:8" x14ac:dyDescent="0.25">
      <c r="C1266" s="165"/>
      <c r="D1266" s="166"/>
      <c r="E1266" s="167"/>
      <c r="F1266" s="167"/>
      <c r="G1266" s="167"/>
      <c r="H1266" s="168"/>
    </row>
    <row r="1267" spans="3:8" x14ac:dyDescent="0.25">
      <c r="C1267" s="165"/>
      <c r="D1267" s="166"/>
      <c r="E1267" s="167"/>
      <c r="F1267" s="167"/>
      <c r="G1267" s="167"/>
      <c r="H1267" s="168"/>
    </row>
    <row r="1268" spans="3:8" x14ac:dyDescent="0.25">
      <c r="C1268" s="165"/>
      <c r="D1268" s="166"/>
      <c r="E1268" s="167"/>
      <c r="F1268" s="167"/>
      <c r="G1268" s="167"/>
      <c r="H1268" s="168"/>
    </row>
    <row r="1269" spans="3:8" x14ac:dyDescent="0.25">
      <c r="C1269" s="165"/>
      <c r="D1269" s="166"/>
      <c r="E1269" s="167"/>
      <c r="F1269" s="167"/>
      <c r="G1269" s="167"/>
      <c r="H1269" s="168"/>
    </row>
    <row r="1270" spans="3:8" x14ac:dyDescent="0.25">
      <c r="C1270" s="165"/>
      <c r="D1270" s="166"/>
      <c r="E1270" s="167"/>
      <c r="F1270" s="167"/>
      <c r="G1270" s="167"/>
      <c r="H1270" s="168"/>
    </row>
    <row r="1271" spans="3:8" x14ac:dyDescent="0.25">
      <c r="C1271" s="165"/>
      <c r="D1271" s="166"/>
      <c r="E1271" s="167"/>
      <c r="F1271" s="167"/>
      <c r="G1271" s="167"/>
      <c r="H1271" s="168"/>
    </row>
    <row r="1272" spans="3:8" x14ac:dyDescent="0.25">
      <c r="C1272" s="165"/>
      <c r="D1272" s="166"/>
      <c r="E1272" s="167"/>
      <c r="F1272" s="167"/>
      <c r="G1272" s="167"/>
      <c r="H1272" s="168"/>
    </row>
    <row r="1273" spans="3:8" x14ac:dyDescent="0.25">
      <c r="C1273" s="165"/>
      <c r="D1273" s="166"/>
      <c r="E1273" s="167"/>
      <c r="F1273" s="167"/>
      <c r="G1273" s="167"/>
      <c r="H1273" s="168"/>
    </row>
    <row r="1274" spans="3:8" x14ac:dyDescent="0.25">
      <c r="C1274" s="165"/>
      <c r="D1274" s="166"/>
      <c r="E1274" s="167"/>
      <c r="F1274" s="167"/>
      <c r="G1274" s="167"/>
      <c r="H1274" s="168"/>
    </row>
    <row r="1275" spans="3:8" x14ac:dyDescent="0.25">
      <c r="C1275" s="165"/>
      <c r="D1275" s="166"/>
      <c r="E1275" s="167"/>
      <c r="F1275" s="167"/>
      <c r="G1275" s="167"/>
      <c r="H1275" s="168"/>
    </row>
    <row r="1276" spans="3:8" x14ac:dyDescent="0.25">
      <c r="C1276" s="165"/>
      <c r="D1276" s="166"/>
      <c r="E1276" s="167"/>
      <c r="F1276" s="167"/>
      <c r="G1276" s="167"/>
      <c r="H1276" s="168"/>
    </row>
    <row r="1277" spans="3:8" x14ac:dyDescent="0.25">
      <c r="C1277" s="165"/>
      <c r="D1277" s="166"/>
      <c r="E1277" s="167"/>
      <c r="F1277" s="167"/>
      <c r="G1277" s="167"/>
      <c r="H1277" s="168"/>
    </row>
    <row r="1278" spans="3:8" x14ac:dyDescent="0.25">
      <c r="C1278" s="165"/>
      <c r="D1278" s="166"/>
      <c r="E1278" s="167"/>
      <c r="F1278" s="167"/>
      <c r="G1278" s="167"/>
      <c r="H1278" s="168"/>
    </row>
    <row r="1279" spans="3:8" x14ac:dyDescent="0.25">
      <c r="C1279" s="165"/>
      <c r="D1279" s="166"/>
      <c r="E1279" s="167"/>
      <c r="F1279" s="167"/>
      <c r="G1279" s="167"/>
      <c r="H1279" s="168"/>
    </row>
    <row r="1280" spans="3:8" x14ac:dyDescent="0.25">
      <c r="C1280" s="165"/>
      <c r="D1280" s="166"/>
      <c r="E1280" s="167"/>
      <c r="F1280" s="167"/>
      <c r="G1280" s="167"/>
      <c r="H1280" s="168"/>
    </row>
    <row r="1281" spans="3:8" x14ac:dyDescent="0.25">
      <c r="C1281" s="165"/>
      <c r="D1281" s="166"/>
      <c r="E1281" s="167"/>
      <c r="F1281" s="167"/>
      <c r="G1281" s="167"/>
      <c r="H1281" s="168"/>
    </row>
    <row r="1282" spans="3:8" x14ac:dyDescent="0.25">
      <c r="C1282" s="165"/>
      <c r="D1282" s="166"/>
      <c r="E1282" s="167"/>
      <c r="F1282" s="167"/>
      <c r="G1282" s="167"/>
      <c r="H1282" s="168"/>
    </row>
    <row r="1283" spans="3:8" x14ac:dyDescent="0.25">
      <c r="C1283" s="165"/>
      <c r="D1283" s="166"/>
      <c r="E1283" s="167"/>
      <c r="F1283" s="167"/>
      <c r="G1283" s="167"/>
      <c r="H1283" s="168"/>
    </row>
    <row r="1284" spans="3:8" x14ac:dyDescent="0.25">
      <c r="C1284" s="165"/>
      <c r="D1284" s="166"/>
      <c r="E1284" s="167"/>
      <c r="F1284" s="167"/>
      <c r="G1284" s="167"/>
      <c r="H1284" s="168"/>
    </row>
    <row r="1285" spans="3:8" x14ac:dyDescent="0.25">
      <c r="C1285" s="165"/>
      <c r="D1285" s="166"/>
      <c r="E1285" s="167"/>
      <c r="F1285" s="167"/>
      <c r="G1285" s="167"/>
      <c r="H1285" s="168"/>
    </row>
    <row r="1286" spans="3:8" x14ac:dyDescent="0.25">
      <c r="C1286" s="165"/>
      <c r="D1286" s="166"/>
      <c r="E1286" s="167"/>
      <c r="F1286" s="167"/>
      <c r="G1286" s="167"/>
      <c r="H1286" s="168"/>
    </row>
    <row r="1287" spans="3:8" x14ac:dyDescent="0.25">
      <c r="C1287" s="165"/>
      <c r="D1287" s="166"/>
      <c r="E1287" s="167"/>
      <c r="F1287" s="167"/>
      <c r="G1287" s="167"/>
      <c r="H1287" s="168"/>
    </row>
    <row r="1288" spans="3:8" x14ac:dyDescent="0.25">
      <c r="C1288" s="165"/>
      <c r="D1288" s="166"/>
      <c r="E1288" s="167"/>
      <c r="F1288" s="167"/>
      <c r="G1288" s="167"/>
      <c r="H1288" s="168"/>
    </row>
    <row r="1289" spans="3:8" x14ac:dyDescent="0.25">
      <c r="C1289" s="165"/>
      <c r="D1289" s="166"/>
      <c r="E1289" s="167"/>
      <c r="F1289" s="167"/>
      <c r="G1289" s="167"/>
      <c r="H1289" s="168"/>
    </row>
    <row r="1290" spans="3:8" x14ac:dyDescent="0.25">
      <c r="C1290" s="165"/>
      <c r="D1290" s="166"/>
      <c r="E1290" s="167"/>
      <c r="F1290" s="167"/>
      <c r="G1290" s="167"/>
      <c r="H1290" s="168"/>
    </row>
    <row r="1291" spans="3:8" x14ac:dyDescent="0.25">
      <c r="C1291" s="165"/>
      <c r="D1291" s="166"/>
      <c r="E1291" s="167"/>
      <c r="F1291" s="167"/>
      <c r="G1291" s="167"/>
      <c r="H1291" s="168"/>
    </row>
    <row r="1292" spans="3:8" x14ac:dyDescent="0.25">
      <c r="C1292" s="165"/>
      <c r="D1292" s="166"/>
      <c r="E1292" s="167"/>
      <c r="F1292" s="167"/>
      <c r="G1292" s="167"/>
      <c r="H1292" s="168"/>
    </row>
    <row r="1293" spans="3:8" x14ac:dyDescent="0.25">
      <c r="C1293" s="165"/>
      <c r="D1293" s="166"/>
      <c r="E1293" s="167"/>
      <c r="F1293" s="167"/>
      <c r="G1293" s="167"/>
      <c r="H1293" s="168"/>
    </row>
    <row r="1294" spans="3:8" x14ac:dyDescent="0.25">
      <c r="C1294" s="165"/>
      <c r="D1294" s="166"/>
      <c r="E1294" s="167"/>
      <c r="F1294" s="167"/>
      <c r="G1294" s="167"/>
      <c r="H1294" s="168"/>
    </row>
    <row r="1295" spans="3:8" x14ac:dyDescent="0.25">
      <c r="C1295" s="165"/>
      <c r="D1295" s="166"/>
      <c r="E1295" s="167"/>
      <c r="F1295" s="167"/>
      <c r="G1295" s="167"/>
      <c r="H1295" s="168"/>
    </row>
    <row r="1296" spans="3:8" x14ac:dyDescent="0.25">
      <c r="C1296" s="165"/>
      <c r="D1296" s="166"/>
      <c r="E1296" s="167"/>
      <c r="F1296" s="167"/>
      <c r="G1296" s="167"/>
      <c r="H1296" s="168"/>
    </row>
    <row r="1297" spans="3:8" x14ac:dyDescent="0.25">
      <c r="C1297" s="165"/>
      <c r="D1297" s="166"/>
      <c r="E1297" s="167"/>
      <c r="F1297" s="167"/>
      <c r="G1297" s="167"/>
      <c r="H1297" s="168"/>
    </row>
    <row r="1298" spans="3:8" x14ac:dyDescent="0.25">
      <c r="C1298" s="165"/>
      <c r="D1298" s="166"/>
      <c r="E1298" s="167"/>
      <c r="F1298" s="167"/>
      <c r="G1298" s="167"/>
      <c r="H1298" s="168"/>
    </row>
    <row r="1299" spans="3:8" x14ac:dyDescent="0.25">
      <c r="C1299" s="165"/>
      <c r="D1299" s="166"/>
      <c r="E1299" s="167"/>
      <c r="F1299" s="167"/>
      <c r="G1299" s="167"/>
      <c r="H1299" s="168"/>
    </row>
    <row r="1300" spans="3:8" x14ac:dyDescent="0.25">
      <c r="C1300" s="165"/>
      <c r="D1300" s="166"/>
      <c r="E1300" s="167"/>
      <c r="F1300" s="167"/>
      <c r="G1300" s="167"/>
      <c r="H1300" s="168"/>
    </row>
    <row r="1301" spans="3:8" x14ac:dyDescent="0.25">
      <c r="C1301" s="165"/>
      <c r="D1301" s="166"/>
      <c r="E1301" s="167"/>
      <c r="F1301" s="167"/>
      <c r="G1301" s="167"/>
      <c r="H1301" s="168"/>
    </row>
    <row r="1302" spans="3:8" x14ac:dyDescent="0.25">
      <c r="C1302" s="165"/>
      <c r="D1302" s="166"/>
      <c r="E1302" s="167"/>
      <c r="F1302" s="167"/>
      <c r="G1302" s="167"/>
      <c r="H1302" s="168"/>
    </row>
    <row r="1303" spans="3:8" x14ac:dyDescent="0.25">
      <c r="C1303" s="165"/>
      <c r="D1303" s="166"/>
      <c r="E1303" s="167"/>
      <c r="F1303" s="167"/>
      <c r="G1303" s="167"/>
      <c r="H1303" s="168"/>
    </row>
    <row r="1304" spans="3:8" x14ac:dyDescent="0.25">
      <c r="C1304" s="165"/>
      <c r="D1304" s="166"/>
      <c r="E1304" s="167"/>
      <c r="F1304" s="167"/>
      <c r="G1304" s="167"/>
      <c r="H1304" s="168"/>
    </row>
    <row r="1305" spans="3:8" x14ac:dyDescent="0.25">
      <c r="C1305" s="165"/>
      <c r="D1305" s="166"/>
      <c r="E1305" s="167"/>
      <c r="F1305" s="167"/>
      <c r="G1305" s="167"/>
      <c r="H1305" s="168"/>
    </row>
    <row r="1306" spans="3:8" x14ac:dyDescent="0.25">
      <c r="C1306" s="165"/>
      <c r="D1306" s="166"/>
      <c r="E1306" s="167"/>
      <c r="F1306" s="167"/>
      <c r="G1306" s="167"/>
      <c r="H1306" s="168"/>
    </row>
    <row r="1307" spans="3:8" x14ac:dyDescent="0.25">
      <c r="C1307" s="165"/>
      <c r="D1307" s="166"/>
      <c r="E1307" s="167"/>
      <c r="F1307" s="167"/>
      <c r="G1307" s="167"/>
      <c r="H1307" s="168"/>
    </row>
    <row r="1308" spans="3:8" x14ac:dyDescent="0.25">
      <c r="C1308" s="165"/>
      <c r="D1308" s="166"/>
      <c r="E1308" s="167"/>
      <c r="F1308" s="167"/>
      <c r="G1308" s="167"/>
      <c r="H1308" s="168"/>
    </row>
    <row r="1309" spans="3:8" x14ac:dyDescent="0.25">
      <c r="C1309" s="165"/>
      <c r="D1309" s="166"/>
      <c r="E1309" s="167"/>
      <c r="F1309" s="167"/>
      <c r="G1309" s="167"/>
      <c r="H1309" s="168"/>
    </row>
    <row r="1310" spans="3:8" x14ac:dyDescent="0.25">
      <c r="C1310" s="165"/>
      <c r="D1310" s="166"/>
      <c r="E1310" s="167"/>
      <c r="F1310" s="167"/>
      <c r="G1310" s="167"/>
      <c r="H1310" s="168"/>
    </row>
    <row r="1311" spans="3:8" x14ac:dyDescent="0.25">
      <c r="C1311" s="165"/>
      <c r="D1311" s="166"/>
      <c r="E1311" s="167"/>
      <c r="F1311" s="167"/>
      <c r="G1311" s="167"/>
      <c r="H1311" s="168"/>
    </row>
    <row r="1312" spans="3:8" x14ac:dyDescent="0.25">
      <c r="C1312" s="165"/>
      <c r="D1312" s="166"/>
      <c r="E1312" s="167"/>
      <c r="F1312" s="167"/>
      <c r="G1312" s="167"/>
      <c r="H1312" s="168"/>
    </row>
    <row r="1313" spans="3:8" x14ac:dyDescent="0.25">
      <c r="C1313" s="165"/>
      <c r="D1313" s="166"/>
      <c r="E1313" s="167"/>
      <c r="F1313" s="167"/>
      <c r="G1313" s="167"/>
      <c r="H1313" s="168"/>
    </row>
    <row r="1314" spans="3:8" x14ac:dyDescent="0.25">
      <c r="C1314" s="165"/>
      <c r="D1314" s="166"/>
      <c r="E1314" s="167"/>
      <c r="F1314" s="167"/>
      <c r="G1314" s="167"/>
      <c r="H1314" s="168"/>
    </row>
    <row r="1315" spans="3:8" x14ac:dyDescent="0.25">
      <c r="C1315" s="165"/>
      <c r="D1315" s="166"/>
      <c r="E1315" s="167"/>
      <c r="F1315" s="167"/>
      <c r="G1315" s="167"/>
      <c r="H1315" s="168"/>
    </row>
    <row r="1316" spans="3:8" x14ac:dyDescent="0.25">
      <c r="C1316" s="165"/>
      <c r="D1316" s="166"/>
      <c r="E1316" s="167"/>
      <c r="F1316" s="167"/>
      <c r="G1316" s="167"/>
      <c r="H1316" s="168"/>
    </row>
    <row r="1317" spans="3:8" x14ac:dyDescent="0.25">
      <c r="C1317" s="165"/>
      <c r="D1317" s="166"/>
      <c r="E1317" s="167"/>
      <c r="F1317" s="167"/>
      <c r="G1317" s="167"/>
      <c r="H1317" s="168"/>
    </row>
    <row r="1318" spans="3:8" x14ac:dyDescent="0.25">
      <c r="C1318" s="165"/>
      <c r="D1318" s="166"/>
      <c r="E1318" s="167"/>
      <c r="F1318" s="167"/>
      <c r="G1318" s="167"/>
      <c r="H1318" s="168"/>
    </row>
    <row r="1319" spans="3:8" x14ac:dyDescent="0.25">
      <c r="C1319" s="165"/>
      <c r="D1319" s="166"/>
      <c r="E1319" s="167"/>
      <c r="F1319" s="167"/>
      <c r="G1319" s="167"/>
      <c r="H1319" s="168"/>
    </row>
    <row r="1320" spans="3:8" x14ac:dyDescent="0.25">
      <c r="C1320" s="165"/>
      <c r="D1320" s="166"/>
      <c r="E1320" s="167"/>
      <c r="F1320" s="167"/>
      <c r="G1320" s="167"/>
      <c r="H1320" s="168"/>
    </row>
    <row r="1321" spans="3:8" x14ac:dyDescent="0.25">
      <c r="C1321" s="165"/>
      <c r="D1321" s="166"/>
      <c r="E1321" s="167"/>
      <c r="F1321" s="167"/>
      <c r="G1321" s="167"/>
      <c r="H1321" s="168"/>
    </row>
    <row r="1322" spans="3:8" x14ac:dyDescent="0.25">
      <c r="C1322" s="165"/>
      <c r="D1322" s="166"/>
      <c r="E1322" s="167"/>
      <c r="F1322" s="167"/>
      <c r="G1322" s="167"/>
      <c r="H1322" s="168"/>
    </row>
    <row r="1323" spans="3:8" x14ac:dyDescent="0.25">
      <c r="C1323" s="165"/>
      <c r="D1323" s="166"/>
      <c r="E1323" s="167"/>
      <c r="F1323" s="167"/>
      <c r="G1323" s="167"/>
      <c r="H1323" s="168"/>
    </row>
    <row r="1324" spans="3:8" x14ac:dyDescent="0.25">
      <c r="C1324" s="165"/>
      <c r="D1324" s="166"/>
      <c r="E1324" s="167"/>
      <c r="F1324" s="167"/>
      <c r="G1324" s="167"/>
      <c r="H1324" s="168"/>
    </row>
    <row r="1325" spans="3:8" x14ac:dyDescent="0.25">
      <c r="C1325" s="165"/>
      <c r="D1325" s="166"/>
      <c r="E1325" s="167"/>
      <c r="F1325" s="167"/>
      <c r="G1325" s="167"/>
      <c r="H1325" s="168"/>
    </row>
    <row r="1326" spans="3:8" x14ac:dyDescent="0.25">
      <c r="C1326" s="165"/>
      <c r="D1326" s="166"/>
      <c r="E1326" s="167"/>
      <c r="F1326" s="167"/>
      <c r="G1326" s="167"/>
      <c r="H1326" s="168"/>
    </row>
    <row r="1327" spans="3:8" x14ac:dyDescent="0.25">
      <c r="C1327" s="165"/>
      <c r="D1327" s="166"/>
      <c r="E1327" s="167"/>
      <c r="F1327" s="167"/>
      <c r="G1327" s="167"/>
      <c r="H1327" s="168"/>
    </row>
    <row r="1328" spans="3:8" x14ac:dyDescent="0.25">
      <c r="C1328" s="165"/>
      <c r="D1328" s="166"/>
      <c r="E1328" s="167"/>
      <c r="F1328" s="167"/>
      <c r="G1328" s="167"/>
      <c r="H1328" s="168"/>
    </row>
    <row r="1329" spans="3:8" x14ac:dyDescent="0.25">
      <c r="C1329" s="165"/>
      <c r="D1329" s="166"/>
      <c r="E1329" s="167"/>
      <c r="F1329" s="167"/>
      <c r="G1329" s="167"/>
      <c r="H1329" s="168"/>
    </row>
    <row r="1330" spans="3:8" x14ac:dyDescent="0.25">
      <c r="C1330" s="165"/>
      <c r="D1330" s="166"/>
      <c r="E1330" s="167"/>
      <c r="F1330" s="167"/>
      <c r="G1330" s="167"/>
      <c r="H1330" s="168"/>
    </row>
    <row r="1331" spans="3:8" x14ac:dyDescent="0.25">
      <c r="C1331" s="165"/>
      <c r="D1331" s="166"/>
      <c r="E1331" s="167"/>
      <c r="F1331" s="167"/>
      <c r="G1331" s="167"/>
      <c r="H1331" s="168"/>
    </row>
    <row r="1332" spans="3:8" x14ac:dyDescent="0.25">
      <c r="C1332" s="165"/>
      <c r="D1332" s="166"/>
      <c r="E1332" s="167"/>
      <c r="F1332" s="167"/>
      <c r="G1332" s="167"/>
      <c r="H1332" s="168"/>
    </row>
    <row r="1333" spans="3:8" x14ac:dyDescent="0.25">
      <c r="C1333" s="165"/>
      <c r="D1333" s="166"/>
      <c r="E1333" s="167"/>
      <c r="F1333" s="167"/>
      <c r="G1333" s="167"/>
      <c r="H1333" s="168"/>
    </row>
    <row r="1334" spans="3:8" x14ac:dyDescent="0.25">
      <c r="C1334" s="165"/>
      <c r="D1334" s="166"/>
      <c r="E1334" s="167"/>
      <c r="F1334" s="167"/>
      <c r="G1334" s="167"/>
      <c r="H1334" s="168"/>
    </row>
    <row r="1335" spans="3:8" x14ac:dyDescent="0.25">
      <c r="C1335" s="165"/>
      <c r="D1335" s="166"/>
      <c r="E1335" s="167"/>
      <c r="F1335" s="167"/>
      <c r="G1335" s="167"/>
      <c r="H1335" s="168"/>
    </row>
    <row r="1336" spans="3:8" x14ac:dyDescent="0.25">
      <c r="C1336" s="165"/>
      <c r="D1336" s="166"/>
      <c r="E1336" s="167"/>
      <c r="F1336" s="167"/>
      <c r="G1336" s="167"/>
      <c r="H1336" s="168"/>
    </row>
    <row r="1337" spans="3:8" x14ac:dyDescent="0.25">
      <c r="C1337" s="165"/>
      <c r="D1337" s="166"/>
      <c r="E1337" s="167"/>
      <c r="F1337" s="167"/>
      <c r="G1337" s="167"/>
      <c r="H1337" s="168"/>
    </row>
    <row r="1338" spans="3:8" x14ac:dyDescent="0.25">
      <c r="C1338" s="165"/>
      <c r="D1338" s="166"/>
      <c r="E1338" s="167"/>
      <c r="F1338" s="167"/>
      <c r="G1338" s="167"/>
      <c r="H1338" s="168"/>
    </row>
    <row r="1339" spans="3:8" x14ac:dyDescent="0.25">
      <c r="C1339" s="165"/>
      <c r="D1339" s="166"/>
      <c r="E1339" s="167"/>
      <c r="F1339" s="167"/>
      <c r="G1339" s="167"/>
      <c r="H1339" s="168"/>
    </row>
    <row r="1340" spans="3:8" x14ac:dyDescent="0.25">
      <c r="C1340" s="165"/>
      <c r="D1340" s="166"/>
      <c r="E1340" s="167"/>
      <c r="F1340" s="167"/>
      <c r="G1340" s="167"/>
      <c r="H1340" s="168"/>
    </row>
    <row r="1341" spans="3:8" x14ac:dyDescent="0.25">
      <c r="C1341" s="165"/>
      <c r="D1341" s="166"/>
      <c r="E1341" s="167"/>
      <c r="F1341" s="167"/>
      <c r="G1341" s="167"/>
      <c r="H1341" s="168"/>
    </row>
    <row r="1342" spans="3:8" x14ac:dyDescent="0.25">
      <c r="C1342" s="165"/>
      <c r="D1342" s="166"/>
      <c r="E1342" s="167"/>
      <c r="F1342" s="167"/>
      <c r="G1342" s="167"/>
      <c r="H1342" s="168"/>
    </row>
    <row r="1343" spans="3:8" x14ac:dyDescent="0.25">
      <c r="C1343" s="165"/>
      <c r="D1343" s="166"/>
      <c r="E1343" s="167"/>
      <c r="F1343" s="167"/>
      <c r="G1343" s="167"/>
      <c r="H1343" s="168"/>
    </row>
    <row r="1344" spans="3:8" x14ac:dyDescent="0.25">
      <c r="C1344" s="165"/>
      <c r="D1344" s="166"/>
      <c r="E1344" s="167"/>
      <c r="F1344" s="167"/>
      <c r="G1344" s="167"/>
      <c r="H1344" s="168"/>
    </row>
    <row r="1345" spans="3:8" x14ac:dyDescent="0.25">
      <c r="C1345" s="165"/>
      <c r="D1345" s="166"/>
      <c r="E1345" s="167"/>
      <c r="F1345" s="167"/>
      <c r="G1345" s="167"/>
      <c r="H1345" s="168"/>
    </row>
    <row r="1346" spans="3:8" x14ac:dyDescent="0.25">
      <c r="C1346" s="165"/>
      <c r="D1346" s="166"/>
      <c r="E1346" s="167"/>
      <c r="F1346" s="167"/>
      <c r="G1346" s="167"/>
      <c r="H1346" s="168"/>
    </row>
    <row r="1347" spans="3:8" x14ac:dyDescent="0.25">
      <c r="C1347" s="165"/>
      <c r="D1347" s="166"/>
      <c r="E1347" s="167"/>
      <c r="F1347" s="167"/>
      <c r="G1347" s="167"/>
      <c r="H1347" s="168"/>
    </row>
    <row r="1348" spans="3:8" x14ac:dyDescent="0.25">
      <c r="C1348" s="165"/>
      <c r="D1348" s="166"/>
      <c r="E1348" s="167"/>
      <c r="F1348" s="167"/>
      <c r="G1348" s="167"/>
      <c r="H1348" s="168"/>
    </row>
    <row r="1349" spans="3:8" x14ac:dyDescent="0.25">
      <c r="C1349" s="165"/>
      <c r="D1349" s="166"/>
      <c r="E1349" s="167"/>
      <c r="F1349" s="167"/>
      <c r="G1349" s="167"/>
      <c r="H1349" s="168"/>
    </row>
    <row r="1350" spans="3:8" x14ac:dyDescent="0.25">
      <c r="C1350" s="165"/>
      <c r="D1350" s="166"/>
      <c r="E1350" s="167"/>
      <c r="F1350" s="167"/>
      <c r="G1350" s="167"/>
      <c r="H1350" s="168"/>
    </row>
    <row r="1351" spans="3:8" x14ac:dyDescent="0.25">
      <c r="C1351" s="165"/>
      <c r="D1351" s="166"/>
      <c r="E1351" s="167"/>
      <c r="F1351" s="167"/>
      <c r="G1351" s="167"/>
      <c r="H1351" s="168"/>
    </row>
    <row r="1352" spans="3:8" x14ac:dyDescent="0.25">
      <c r="C1352" s="165"/>
      <c r="D1352" s="166"/>
      <c r="E1352" s="167"/>
      <c r="F1352" s="167"/>
      <c r="G1352" s="167"/>
      <c r="H1352" s="168"/>
    </row>
    <row r="1353" spans="3:8" x14ac:dyDescent="0.25">
      <c r="C1353" s="165"/>
      <c r="D1353" s="166"/>
      <c r="E1353" s="167"/>
      <c r="F1353" s="167"/>
      <c r="G1353" s="167"/>
      <c r="H1353" s="168"/>
    </row>
    <row r="1354" spans="3:8" x14ac:dyDescent="0.25">
      <c r="C1354" s="165"/>
      <c r="D1354" s="166"/>
      <c r="E1354" s="167"/>
      <c r="F1354" s="167"/>
      <c r="G1354" s="167"/>
      <c r="H1354" s="168"/>
    </row>
    <row r="1355" spans="3:8" x14ac:dyDescent="0.25">
      <c r="C1355" s="165"/>
      <c r="D1355" s="166"/>
      <c r="E1355" s="167"/>
      <c r="F1355" s="167"/>
      <c r="G1355" s="167"/>
      <c r="H1355" s="168"/>
    </row>
    <row r="1356" spans="3:8" x14ac:dyDescent="0.25">
      <c r="C1356" s="165"/>
      <c r="D1356" s="166"/>
      <c r="E1356" s="167"/>
      <c r="F1356" s="167"/>
      <c r="G1356" s="167"/>
      <c r="H1356" s="168"/>
    </row>
    <row r="1357" spans="3:8" x14ac:dyDescent="0.25">
      <c r="C1357" s="165"/>
      <c r="D1357" s="166"/>
      <c r="E1357" s="167"/>
      <c r="F1357" s="167"/>
      <c r="G1357" s="167"/>
      <c r="H1357" s="168"/>
    </row>
    <row r="1358" spans="3:8" x14ac:dyDescent="0.25">
      <c r="C1358" s="165"/>
      <c r="D1358" s="166"/>
      <c r="E1358" s="167"/>
      <c r="F1358" s="167"/>
      <c r="G1358" s="167"/>
      <c r="H1358" s="168"/>
    </row>
    <row r="1359" spans="3:8" x14ac:dyDescent="0.25">
      <c r="C1359" s="165"/>
      <c r="D1359" s="166"/>
      <c r="E1359" s="167"/>
      <c r="F1359" s="167"/>
      <c r="G1359" s="167"/>
      <c r="H1359" s="168"/>
    </row>
    <row r="1360" spans="3:8" x14ac:dyDescent="0.25">
      <c r="C1360" s="165"/>
      <c r="D1360" s="166"/>
      <c r="E1360" s="167"/>
      <c r="F1360" s="167"/>
      <c r="G1360" s="167"/>
      <c r="H1360" s="168"/>
    </row>
    <row r="1361" spans="3:8" x14ac:dyDescent="0.25">
      <c r="C1361" s="165"/>
      <c r="D1361" s="166"/>
      <c r="E1361" s="167"/>
      <c r="F1361" s="167"/>
      <c r="G1361" s="167"/>
      <c r="H1361" s="168"/>
    </row>
    <row r="1362" spans="3:8" x14ac:dyDescent="0.25">
      <c r="C1362" s="165"/>
      <c r="D1362" s="166"/>
      <c r="E1362" s="167"/>
      <c r="F1362" s="167"/>
      <c r="G1362" s="167"/>
      <c r="H1362" s="168"/>
    </row>
    <row r="1363" spans="3:8" x14ac:dyDescent="0.25">
      <c r="C1363" s="165"/>
      <c r="D1363" s="166"/>
      <c r="E1363" s="167"/>
      <c r="F1363" s="167"/>
      <c r="G1363" s="167"/>
      <c r="H1363" s="168"/>
    </row>
    <row r="1364" spans="3:8" x14ac:dyDescent="0.25">
      <c r="C1364" s="165"/>
      <c r="D1364" s="166"/>
      <c r="E1364" s="167"/>
      <c r="F1364" s="167"/>
      <c r="G1364" s="167"/>
      <c r="H1364" s="168"/>
    </row>
    <row r="1365" spans="3:8" x14ac:dyDescent="0.25">
      <c r="C1365" s="165"/>
      <c r="D1365" s="166"/>
      <c r="E1365" s="167"/>
      <c r="F1365" s="167"/>
      <c r="G1365" s="167"/>
      <c r="H1365" s="168"/>
    </row>
    <row r="1366" spans="3:8" x14ac:dyDescent="0.25">
      <c r="C1366" s="165"/>
      <c r="D1366" s="166"/>
      <c r="E1366" s="167"/>
      <c r="F1366" s="167"/>
      <c r="G1366" s="167"/>
      <c r="H1366" s="168"/>
    </row>
    <row r="1367" spans="3:8" x14ac:dyDescent="0.25">
      <c r="C1367" s="165"/>
      <c r="D1367" s="166"/>
      <c r="E1367" s="167"/>
      <c r="F1367" s="167"/>
      <c r="G1367" s="167"/>
      <c r="H1367" s="168"/>
    </row>
    <row r="1368" spans="3:8" x14ac:dyDescent="0.25">
      <c r="C1368" s="165"/>
      <c r="D1368" s="166"/>
      <c r="E1368" s="167"/>
      <c r="F1368" s="167"/>
      <c r="G1368" s="167"/>
      <c r="H1368" s="168"/>
    </row>
    <row r="1369" spans="3:8" x14ac:dyDescent="0.25">
      <c r="C1369" s="165"/>
      <c r="D1369" s="166"/>
      <c r="E1369" s="167"/>
      <c r="F1369" s="167"/>
      <c r="G1369" s="167"/>
      <c r="H1369" s="168"/>
    </row>
    <row r="1370" spans="3:8" x14ac:dyDescent="0.25">
      <c r="C1370" s="165"/>
      <c r="D1370" s="166"/>
      <c r="E1370" s="167"/>
      <c r="F1370" s="167"/>
      <c r="G1370" s="167"/>
      <c r="H1370" s="168"/>
    </row>
    <row r="1371" spans="3:8" x14ac:dyDescent="0.25">
      <c r="C1371" s="165"/>
      <c r="D1371" s="166"/>
      <c r="E1371" s="167"/>
      <c r="F1371" s="167"/>
      <c r="G1371" s="167"/>
      <c r="H1371" s="168"/>
    </row>
    <row r="1372" spans="3:8" x14ac:dyDescent="0.25">
      <c r="C1372" s="165"/>
      <c r="D1372" s="166"/>
      <c r="E1372" s="167"/>
      <c r="F1372" s="167"/>
      <c r="G1372" s="167"/>
      <c r="H1372" s="168"/>
    </row>
    <row r="1373" spans="3:8" x14ac:dyDescent="0.25">
      <c r="C1373" s="165"/>
      <c r="D1373" s="166"/>
      <c r="E1373" s="167"/>
      <c r="F1373" s="167"/>
      <c r="G1373" s="167"/>
      <c r="H1373" s="168"/>
    </row>
    <row r="1374" spans="3:8" x14ac:dyDescent="0.25">
      <c r="C1374" s="165"/>
      <c r="D1374" s="166"/>
      <c r="E1374" s="167"/>
      <c r="F1374" s="167"/>
      <c r="G1374" s="167"/>
      <c r="H1374" s="168"/>
    </row>
    <row r="1375" spans="3:8" x14ac:dyDescent="0.25">
      <c r="C1375" s="165"/>
      <c r="D1375" s="166"/>
      <c r="E1375" s="167"/>
      <c r="F1375" s="167"/>
      <c r="G1375" s="167"/>
      <c r="H1375" s="168"/>
    </row>
    <row r="1376" spans="3:8" x14ac:dyDescent="0.25">
      <c r="C1376" s="165"/>
      <c r="D1376" s="166"/>
      <c r="E1376" s="167"/>
      <c r="F1376" s="167"/>
      <c r="G1376" s="167"/>
      <c r="H1376" s="168"/>
    </row>
    <row r="1377" spans="3:8" x14ac:dyDescent="0.25">
      <c r="C1377" s="165"/>
      <c r="D1377" s="166"/>
      <c r="E1377" s="167"/>
      <c r="F1377" s="167"/>
      <c r="G1377" s="167"/>
      <c r="H1377" s="168"/>
    </row>
    <row r="1378" spans="3:8" x14ac:dyDescent="0.25">
      <c r="C1378" s="165"/>
      <c r="D1378" s="166"/>
      <c r="E1378" s="167"/>
      <c r="F1378" s="167"/>
      <c r="G1378" s="167"/>
      <c r="H1378" s="168"/>
    </row>
    <row r="1379" spans="3:8" x14ac:dyDescent="0.25">
      <c r="C1379" s="165"/>
      <c r="D1379" s="166"/>
      <c r="E1379" s="167"/>
      <c r="F1379" s="167"/>
      <c r="G1379" s="167"/>
      <c r="H1379" s="168"/>
    </row>
    <row r="1380" spans="3:8" x14ac:dyDescent="0.25">
      <c r="C1380" s="165"/>
      <c r="D1380" s="166"/>
      <c r="E1380" s="167"/>
      <c r="F1380" s="167"/>
      <c r="G1380" s="167"/>
      <c r="H1380" s="168"/>
    </row>
    <row r="1381" spans="3:8" x14ac:dyDescent="0.25">
      <c r="C1381" s="165"/>
      <c r="D1381" s="166"/>
      <c r="E1381" s="167"/>
      <c r="F1381" s="167"/>
      <c r="G1381" s="167"/>
      <c r="H1381" s="168"/>
    </row>
    <row r="1382" spans="3:8" x14ac:dyDescent="0.25">
      <c r="C1382" s="165"/>
      <c r="D1382" s="166"/>
      <c r="E1382" s="167"/>
      <c r="F1382" s="167"/>
      <c r="G1382" s="167"/>
      <c r="H1382" s="168"/>
    </row>
    <row r="1383" spans="3:8" x14ac:dyDescent="0.25">
      <c r="C1383" s="165"/>
      <c r="D1383" s="166"/>
      <c r="E1383" s="167"/>
      <c r="F1383" s="167"/>
      <c r="G1383" s="167"/>
      <c r="H1383" s="168"/>
    </row>
    <row r="1384" spans="3:8" x14ac:dyDescent="0.25">
      <c r="C1384" s="165"/>
      <c r="D1384" s="166"/>
      <c r="E1384" s="167"/>
      <c r="F1384" s="167"/>
      <c r="G1384" s="167"/>
      <c r="H1384" s="168"/>
    </row>
    <row r="1385" spans="3:8" x14ac:dyDescent="0.25">
      <c r="C1385" s="165"/>
      <c r="D1385" s="166"/>
      <c r="E1385" s="167"/>
      <c r="F1385" s="167"/>
      <c r="G1385" s="167"/>
      <c r="H1385" s="168"/>
    </row>
    <row r="1386" spans="3:8" x14ac:dyDescent="0.25">
      <c r="C1386" s="165"/>
      <c r="D1386" s="166"/>
      <c r="E1386" s="167"/>
      <c r="F1386" s="167"/>
      <c r="G1386" s="167"/>
      <c r="H1386" s="168"/>
    </row>
    <row r="1387" spans="3:8" x14ac:dyDescent="0.25">
      <c r="C1387" s="165"/>
      <c r="D1387" s="166"/>
      <c r="E1387" s="167"/>
      <c r="F1387" s="167"/>
      <c r="G1387" s="167"/>
      <c r="H1387" s="168"/>
    </row>
    <row r="1388" spans="3:8" x14ac:dyDescent="0.25">
      <c r="C1388" s="165"/>
      <c r="D1388" s="166"/>
      <c r="E1388" s="167"/>
      <c r="F1388" s="167"/>
      <c r="G1388" s="167"/>
      <c r="H1388" s="168"/>
    </row>
    <row r="1389" spans="3:8" x14ac:dyDescent="0.25">
      <c r="C1389" s="165"/>
      <c r="D1389" s="166"/>
      <c r="E1389" s="167"/>
      <c r="F1389" s="167"/>
      <c r="G1389" s="167"/>
      <c r="H1389" s="168"/>
    </row>
    <row r="1390" spans="3:8" x14ac:dyDescent="0.25">
      <c r="C1390" s="165"/>
      <c r="D1390" s="166"/>
      <c r="E1390" s="167"/>
      <c r="F1390" s="167"/>
      <c r="G1390" s="167"/>
      <c r="H1390" s="168"/>
    </row>
    <row r="1391" spans="3:8" x14ac:dyDescent="0.25">
      <c r="C1391" s="165"/>
      <c r="D1391" s="166"/>
      <c r="E1391" s="167"/>
      <c r="F1391" s="167"/>
      <c r="G1391" s="167"/>
      <c r="H1391" s="168"/>
    </row>
    <row r="1392" spans="3:8" x14ac:dyDescent="0.25">
      <c r="C1392" s="165"/>
      <c r="D1392" s="166"/>
      <c r="E1392" s="167"/>
      <c r="F1392" s="167"/>
      <c r="G1392" s="167"/>
      <c r="H1392" s="168"/>
    </row>
    <row r="1393" spans="3:8" x14ac:dyDescent="0.25">
      <c r="C1393" s="165"/>
      <c r="D1393" s="166"/>
      <c r="E1393" s="167"/>
      <c r="F1393" s="167"/>
      <c r="G1393" s="167"/>
      <c r="H1393" s="168"/>
    </row>
    <row r="1394" spans="3:8" x14ac:dyDescent="0.25">
      <c r="C1394" s="165"/>
      <c r="D1394" s="166"/>
      <c r="E1394" s="167"/>
      <c r="F1394" s="167"/>
      <c r="G1394" s="167"/>
      <c r="H1394" s="168"/>
    </row>
    <row r="1395" spans="3:8" x14ac:dyDescent="0.25">
      <c r="C1395" s="165"/>
      <c r="D1395" s="166"/>
      <c r="E1395" s="167"/>
      <c r="F1395" s="167"/>
      <c r="G1395" s="167"/>
      <c r="H1395" s="168"/>
    </row>
    <row r="1396" spans="3:8" x14ac:dyDescent="0.25">
      <c r="C1396" s="165"/>
      <c r="D1396" s="166"/>
      <c r="E1396" s="167"/>
      <c r="F1396" s="167"/>
      <c r="G1396" s="167"/>
      <c r="H1396" s="168"/>
    </row>
    <row r="1397" spans="3:8" x14ac:dyDescent="0.25">
      <c r="C1397" s="165"/>
      <c r="D1397" s="166"/>
      <c r="E1397" s="167"/>
      <c r="F1397" s="167"/>
      <c r="G1397" s="167"/>
      <c r="H1397" s="168"/>
    </row>
    <row r="1398" spans="3:8" x14ac:dyDescent="0.25">
      <c r="C1398" s="165"/>
      <c r="D1398" s="166"/>
      <c r="E1398" s="167"/>
      <c r="F1398" s="167"/>
      <c r="G1398" s="167"/>
      <c r="H1398" s="168"/>
    </row>
    <row r="1399" spans="3:8" x14ac:dyDescent="0.25">
      <c r="C1399" s="165"/>
      <c r="D1399" s="166"/>
      <c r="E1399" s="167"/>
      <c r="F1399" s="167"/>
      <c r="G1399" s="167"/>
      <c r="H1399" s="168"/>
    </row>
    <row r="1400" spans="3:8" x14ac:dyDescent="0.25">
      <c r="C1400" s="165"/>
      <c r="D1400" s="166"/>
      <c r="E1400" s="167"/>
      <c r="F1400" s="167"/>
      <c r="G1400" s="167"/>
      <c r="H1400" s="168"/>
    </row>
    <row r="1401" spans="3:8" x14ac:dyDescent="0.25">
      <c r="C1401" s="165"/>
      <c r="D1401" s="166"/>
      <c r="E1401" s="167"/>
      <c r="F1401" s="167"/>
      <c r="G1401" s="167"/>
      <c r="H1401" s="168"/>
    </row>
    <row r="1402" spans="3:8" x14ac:dyDescent="0.25">
      <c r="C1402" s="165"/>
      <c r="D1402" s="166"/>
      <c r="E1402" s="167"/>
      <c r="F1402" s="167"/>
      <c r="G1402" s="167"/>
      <c r="H1402" s="168"/>
    </row>
    <row r="1403" spans="3:8" x14ac:dyDescent="0.25">
      <c r="C1403" s="165"/>
      <c r="D1403" s="166"/>
      <c r="E1403" s="167"/>
      <c r="F1403" s="167"/>
      <c r="G1403" s="167"/>
      <c r="H1403" s="168"/>
    </row>
    <row r="1404" spans="3:8" x14ac:dyDescent="0.25">
      <c r="C1404" s="165"/>
      <c r="D1404" s="166"/>
      <c r="E1404" s="167"/>
      <c r="F1404" s="167"/>
      <c r="G1404" s="167"/>
      <c r="H1404" s="168"/>
    </row>
    <row r="1405" spans="3:8" x14ac:dyDescent="0.25">
      <c r="C1405" s="165"/>
      <c r="D1405" s="166"/>
      <c r="E1405" s="167"/>
      <c r="F1405" s="167"/>
      <c r="G1405" s="167"/>
      <c r="H1405" s="168"/>
    </row>
    <row r="1406" spans="3:8" x14ac:dyDescent="0.25">
      <c r="C1406" s="165"/>
      <c r="D1406" s="166"/>
      <c r="E1406" s="167"/>
      <c r="F1406" s="167"/>
      <c r="G1406" s="167"/>
      <c r="H1406" s="168"/>
    </row>
    <row r="1407" spans="3:8" x14ac:dyDescent="0.25">
      <c r="C1407" s="165"/>
      <c r="D1407" s="166"/>
      <c r="E1407" s="167"/>
      <c r="F1407" s="167"/>
      <c r="G1407" s="167"/>
      <c r="H1407" s="168"/>
    </row>
    <row r="1408" spans="3:8" x14ac:dyDescent="0.25">
      <c r="C1408" s="165"/>
      <c r="D1408" s="166"/>
      <c r="E1408" s="167"/>
      <c r="F1408" s="167"/>
      <c r="G1408" s="167"/>
      <c r="H1408" s="168"/>
    </row>
    <row r="1409" spans="3:8" x14ac:dyDescent="0.25">
      <c r="C1409" s="165"/>
      <c r="D1409" s="166"/>
      <c r="E1409" s="167"/>
      <c r="F1409" s="167"/>
      <c r="G1409" s="167"/>
      <c r="H1409" s="168"/>
    </row>
    <row r="1410" spans="3:8" x14ac:dyDescent="0.25">
      <c r="C1410" s="165"/>
      <c r="D1410" s="166"/>
      <c r="E1410" s="167"/>
      <c r="F1410" s="167"/>
      <c r="G1410" s="167"/>
      <c r="H1410" s="168"/>
    </row>
    <row r="1411" spans="3:8" x14ac:dyDescent="0.25">
      <c r="C1411" s="165"/>
      <c r="D1411" s="166"/>
      <c r="E1411" s="167"/>
      <c r="F1411" s="167"/>
      <c r="G1411" s="167"/>
      <c r="H1411" s="168"/>
    </row>
    <row r="1412" spans="3:8" x14ac:dyDescent="0.25">
      <c r="C1412" s="165"/>
      <c r="D1412" s="166"/>
      <c r="E1412" s="167"/>
      <c r="F1412" s="167"/>
      <c r="G1412" s="167"/>
      <c r="H1412" s="168"/>
    </row>
    <row r="1413" spans="3:8" x14ac:dyDescent="0.25">
      <c r="C1413" s="165"/>
      <c r="D1413" s="166"/>
      <c r="E1413" s="167"/>
      <c r="F1413" s="167"/>
      <c r="G1413" s="167"/>
      <c r="H1413" s="168"/>
    </row>
    <row r="1414" spans="3:8" x14ac:dyDescent="0.25">
      <c r="C1414" s="165"/>
      <c r="D1414" s="166"/>
      <c r="E1414" s="167"/>
      <c r="F1414" s="167"/>
      <c r="G1414" s="167"/>
      <c r="H1414" s="168"/>
    </row>
    <row r="1415" spans="3:8" x14ac:dyDescent="0.25">
      <c r="C1415" s="165"/>
      <c r="D1415" s="166"/>
      <c r="E1415" s="167"/>
      <c r="F1415" s="167"/>
      <c r="G1415" s="167"/>
      <c r="H1415" s="168"/>
    </row>
    <row r="1416" spans="3:8" x14ac:dyDescent="0.25">
      <c r="C1416" s="165"/>
      <c r="D1416" s="166"/>
      <c r="E1416" s="167"/>
      <c r="F1416" s="167"/>
      <c r="G1416" s="167"/>
      <c r="H1416" s="168"/>
    </row>
    <row r="1417" spans="3:8" x14ac:dyDescent="0.25">
      <c r="C1417" s="165"/>
      <c r="D1417" s="166"/>
      <c r="E1417" s="167"/>
      <c r="F1417" s="167"/>
      <c r="G1417" s="167"/>
      <c r="H1417" s="168"/>
    </row>
    <row r="1418" spans="3:8" x14ac:dyDescent="0.25">
      <c r="C1418" s="165"/>
      <c r="D1418" s="166"/>
      <c r="E1418" s="167"/>
      <c r="F1418" s="167"/>
      <c r="G1418" s="167"/>
      <c r="H1418" s="168"/>
    </row>
    <row r="1419" spans="3:8" x14ac:dyDescent="0.25">
      <c r="C1419" s="165"/>
      <c r="D1419" s="166"/>
      <c r="E1419" s="167"/>
      <c r="F1419" s="167"/>
      <c r="G1419" s="167"/>
      <c r="H1419" s="168"/>
    </row>
    <row r="1420" spans="3:8" x14ac:dyDescent="0.25">
      <c r="C1420" s="165"/>
      <c r="D1420" s="166"/>
      <c r="E1420" s="167"/>
      <c r="F1420" s="167"/>
      <c r="G1420" s="167"/>
      <c r="H1420" s="168"/>
    </row>
    <row r="1421" spans="3:8" x14ac:dyDescent="0.25">
      <c r="C1421" s="165"/>
      <c r="D1421" s="166"/>
      <c r="E1421" s="167"/>
      <c r="F1421" s="167"/>
      <c r="G1421" s="167"/>
      <c r="H1421" s="168"/>
    </row>
    <row r="1422" spans="3:8" x14ac:dyDescent="0.25">
      <c r="C1422" s="165"/>
      <c r="D1422" s="166"/>
      <c r="E1422" s="167"/>
      <c r="F1422" s="167"/>
      <c r="G1422" s="167"/>
      <c r="H1422" s="168"/>
    </row>
    <row r="1423" spans="3:8" x14ac:dyDescent="0.25">
      <c r="C1423" s="165"/>
      <c r="D1423" s="166"/>
      <c r="E1423" s="167"/>
      <c r="F1423" s="167"/>
      <c r="G1423" s="167"/>
      <c r="H1423" s="168"/>
    </row>
    <row r="1424" spans="3:8" x14ac:dyDescent="0.25">
      <c r="C1424" s="165"/>
      <c r="D1424" s="166"/>
      <c r="E1424" s="167"/>
      <c r="F1424" s="167"/>
      <c r="G1424" s="167"/>
      <c r="H1424" s="168"/>
    </row>
    <row r="1425" spans="3:8" x14ac:dyDescent="0.25">
      <c r="C1425" s="165"/>
      <c r="D1425" s="166"/>
      <c r="E1425" s="167"/>
      <c r="F1425" s="167"/>
      <c r="G1425" s="167"/>
      <c r="H1425" s="168"/>
    </row>
    <row r="1426" spans="3:8" x14ac:dyDescent="0.25">
      <c r="C1426" s="165"/>
      <c r="D1426" s="166"/>
      <c r="E1426" s="167"/>
      <c r="F1426" s="167"/>
      <c r="G1426" s="167"/>
      <c r="H1426" s="168"/>
    </row>
    <row r="1427" spans="3:8" x14ac:dyDescent="0.25">
      <c r="C1427" s="165"/>
      <c r="D1427" s="166"/>
      <c r="E1427" s="167"/>
      <c r="F1427" s="167"/>
      <c r="G1427" s="167"/>
      <c r="H1427" s="168"/>
    </row>
    <row r="1428" spans="3:8" x14ac:dyDescent="0.25">
      <c r="C1428" s="165"/>
      <c r="D1428" s="166"/>
      <c r="E1428" s="167"/>
      <c r="F1428" s="167"/>
      <c r="G1428" s="167"/>
      <c r="H1428" s="168"/>
    </row>
    <row r="1429" spans="3:8" x14ac:dyDescent="0.25">
      <c r="C1429" s="165"/>
      <c r="D1429" s="166"/>
      <c r="E1429" s="167"/>
      <c r="F1429" s="167"/>
      <c r="G1429" s="167"/>
      <c r="H1429" s="168"/>
    </row>
    <row r="1430" spans="3:8" x14ac:dyDescent="0.25">
      <c r="C1430" s="165"/>
      <c r="D1430" s="166"/>
      <c r="E1430" s="167"/>
      <c r="F1430" s="167"/>
      <c r="G1430" s="167"/>
      <c r="H1430" s="168"/>
    </row>
    <row r="1431" spans="3:8" x14ac:dyDescent="0.25">
      <c r="C1431" s="165"/>
      <c r="D1431" s="166"/>
      <c r="E1431" s="167"/>
      <c r="F1431" s="167"/>
      <c r="G1431" s="167"/>
      <c r="H1431" s="168"/>
    </row>
    <row r="1432" spans="3:8" x14ac:dyDescent="0.25">
      <c r="C1432" s="165"/>
      <c r="D1432" s="166"/>
      <c r="E1432" s="167"/>
      <c r="F1432" s="167"/>
      <c r="G1432" s="167"/>
      <c r="H1432" s="168"/>
    </row>
    <row r="1433" spans="3:8" x14ac:dyDescent="0.25">
      <c r="C1433" s="165"/>
      <c r="D1433" s="166"/>
      <c r="E1433" s="167"/>
      <c r="F1433" s="167"/>
      <c r="G1433" s="167"/>
      <c r="H1433" s="168"/>
    </row>
    <row r="1434" spans="3:8" x14ac:dyDescent="0.25">
      <c r="C1434" s="165"/>
      <c r="D1434" s="166"/>
      <c r="E1434" s="167"/>
      <c r="F1434" s="167"/>
      <c r="G1434" s="167"/>
      <c r="H1434" s="168"/>
    </row>
    <row r="1435" spans="3:8" x14ac:dyDescent="0.25">
      <c r="C1435" s="165"/>
      <c r="D1435" s="166"/>
      <c r="E1435" s="167"/>
      <c r="F1435" s="167"/>
      <c r="G1435" s="167"/>
      <c r="H1435" s="168"/>
    </row>
    <row r="1436" spans="3:8" x14ac:dyDescent="0.25">
      <c r="C1436" s="165"/>
      <c r="D1436" s="166"/>
      <c r="E1436" s="167"/>
      <c r="F1436" s="167"/>
      <c r="G1436" s="167"/>
      <c r="H1436" s="168"/>
    </row>
    <row r="1437" spans="3:8" x14ac:dyDescent="0.25">
      <c r="C1437" s="165"/>
      <c r="D1437" s="166"/>
      <c r="E1437" s="167"/>
      <c r="F1437" s="167"/>
      <c r="G1437" s="167"/>
      <c r="H1437" s="168"/>
    </row>
    <row r="1438" spans="3:8" x14ac:dyDescent="0.25">
      <c r="C1438" s="165"/>
      <c r="D1438" s="166"/>
      <c r="E1438" s="167"/>
      <c r="F1438" s="167"/>
      <c r="G1438" s="167"/>
      <c r="H1438" s="168"/>
    </row>
    <row r="1439" spans="3:8" x14ac:dyDescent="0.25">
      <c r="C1439" s="165"/>
      <c r="D1439" s="166"/>
      <c r="E1439" s="167"/>
      <c r="F1439" s="167"/>
      <c r="G1439" s="167"/>
      <c r="H1439" s="168"/>
    </row>
    <row r="1440" spans="3:8" x14ac:dyDescent="0.25">
      <c r="C1440" s="165"/>
      <c r="D1440" s="166"/>
      <c r="E1440" s="167"/>
      <c r="F1440" s="167"/>
      <c r="G1440" s="167"/>
      <c r="H1440" s="168"/>
    </row>
    <row r="1441" spans="3:8" x14ac:dyDescent="0.25">
      <c r="C1441" s="165"/>
      <c r="D1441" s="166"/>
      <c r="E1441" s="167"/>
      <c r="F1441" s="167"/>
      <c r="G1441" s="167"/>
      <c r="H1441" s="168"/>
    </row>
    <row r="1442" spans="3:8" x14ac:dyDescent="0.25">
      <c r="C1442" s="165"/>
      <c r="D1442" s="166"/>
      <c r="E1442" s="167"/>
      <c r="F1442" s="167"/>
      <c r="G1442" s="167"/>
      <c r="H1442" s="168"/>
    </row>
    <row r="1443" spans="3:8" x14ac:dyDescent="0.25">
      <c r="C1443" s="165"/>
      <c r="D1443" s="166"/>
      <c r="E1443" s="167"/>
      <c r="F1443" s="167"/>
      <c r="G1443" s="167"/>
      <c r="H1443" s="168"/>
    </row>
    <row r="1444" spans="3:8" x14ac:dyDescent="0.25">
      <c r="C1444" s="165"/>
      <c r="D1444" s="166"/>
      <c r="E1444" s="167"/>
      <c r="F1444" s="167"/>
      <c r="G1444" s="167"/>
      <c r="H1444" s="168"/>
    </row>
    <row r="1445" spans="3:8" x14ac:dyDescent="0.25">
      <c r="C1445" s="165"/>
      <c r="D1445" s="166"/>
      <c r="E1445" s="167"/>
      <c r="F1445" s="167"/>
      <c r="G1445" s="167"/>
      <c r="H1445" s="168"/>
    </row>
    <row r="1446" spans="3:8" x14ac:dyDescent="0.25">
      <c r="C1446" s="165"/>
      <c r="D1446" s="166"/>
      <c r="E1446" s="167"/>
      <c r="F1446" s="167"/>
      <c r="G1446" s="167"/>
      <c r="H1446" s="168"/>
    </row>
    <row r="1447" spans="3:8" x14ac:dyDescent="0.25">
      <c r="C1447" s="165"/>
      <c r="D1447" s="166"/>
      <c r="E1447" s="167"/>
      <c r="F1447" s="167"/>
      <c r="G1447" s="167"/>
      <c r="H1447" s="168"/>
    </row>
    <row r="1448" spans="3:8" x14ac:dyDescent="0.25">
      <c r="C1448" s="165"/>
      <c r="D1448" s="166"/>
      <c r="E1448" s="167"/>
      <c r="F1448" s="167"/>
      <c r="G1448" s="167"/>
      <c r="H1448" s="168"/>
    </row>
    <row r="1449" spans="3:8" x14ac:dyDescent="0.25">
      <c r="C1449" s="165"/>
      <c r="D1449" s="166"/>
      <c r="E1449" s="167"/>
      <c r="F1449" s="167"/>
      <c r="G1449" s="167"/>
      <c r="H1449" s="168"/>
    </row>
    <row r="1450" spans="3:8" x14ac:dyDescent="0.25">
      <c r="C1450" s="165"/>
      <c r="D1450" s="166"/>
      <c r="E1450" s="167"/>
      <c r="F1450" s="167"/>
      <c r="G1450" s="167"/>
      <c r="H1450" s="168"/>
    </row>
    <row r="1451" spans="3:8" x14ac:dyDescent="0.25">
      <c r="C1451" s="165"/>
      <c r="D1451" s="166"/>
      <c r="E1451" s="167"/>
      <c r="F1451" s="167"/>
      <c r="G1451" s="167"/>
      <c r="H1451" s="168"/>
    </row>
    <row r="1452" spans="3:8" x14ac:dyDescent="0.25">
      <c r="C1452" s="165"/>
      <c r="D1452" s="166"/>
      <c r="E1452" s="167"/>
      <c r="F1452" s="167"/>
      <c r="G1452" s="167"/>
      <c r="H1452" s="168"/>
    </row>
    <row r="1453" spans="3:8" x14ac:dyDescent="0.25">
      <c r="C1453" s="165"/>
      <c r="D1453" s="166"/>
      <c r="E1453" s="167"/>
      <c r="F1453" s="167"/>
      <c r="G1453" s="167"/>
      <c r="H1453" s="168"/>
    </row>
    <row r="1454" spans="3:8" x14ac:dyDescent="0.25">
      <c r="C1454" s="165"/>
      <c r="D1454" s="166"/>
      <c r="E1454" s="167"/>
      <c r="F1454" s="167"/>
      <c r="G1454" s="167"/>
      <c r="H1454" s="168"/>
    </row>
    <row r="1455" spans="3:8" x14ac:dyDescent="0.25">
      <c r="C1455" s="165"/>
      <c r="D1455" s="166"/>
      <c r="E1455" s="167"/>
      <c r="F1455" s="167"/>
      <c r="G1455" s="167"/>
      <c r="H1455" s="168"/>
    </row>
    <row r="1456" spans="3:8" x14ac:dyDescent="0.25">
      <c r="C1456" s="165"/>
      <c r="D1456" s="166"/>
      <c r="E1456" s="167"/>
      <c r="F1456" s="167"/>
      <c r="G1456" s="167"/>
      <c r="H1456" s="168"/>
    </row>
    <row r="1457" spans="3:8" x14ac:dyDescent="0.25">
      <c r="C1457" s="165"/>
      <c r="D1457" s="166"/>
      <c r="E1457" s="167"/>
      <c r="F1457" s="167"/>
      <c r="G1457" s="167"/>
      <c r="H1457" s="168"/>
    </row>
    <row r="1458" spans="3:8" x14ac:dyDescent="0.25">
      <c r="C1458" s="165"/>
      <c r="D1458" s="166"/>
      <c r="E1458" s="167"/>
      <c r="F1458" s="167"/>
      <c r="G1458" s="167"/>
      <c r="H1458" s="168"/>
    </row>
    <row r="1459" spans="3:8" x14ac:dyDescent="0.25">
      <c r="C1459" s="165"/>
      <c r="D1459" s="166"/>
      <c r="E1459" s="167"/>
      <c r="F1459" s="167"/>
      <c r="G1459" s="167"/>
      <c r="H1459" s="168"/>
    </row>
    <row r="1460" spans="3:8" x14ac:dyDescent="0.25">
      <c r="C1460" s="165"/>
      <c r="D1460" s="166"/>
      <c r="E1460" s="167"/>
      <c r="F1460" s="167"/>
      <c r="G1460" s="167"/>
      <c r="H1460" s="168"/>
    </row>
    <row r="1461" spans="3:8" x14ac:dyDescent="0.25">
      <c r="C1461" s="165"/>
      <c r="D1461" s="166"/>
      <c r="E1461" s="167"/>
      <c r="F1461" s="167"/>
      <c r="G1461" s="167"/>
      <c r="H1461" s="168"/>
    </row>
    <row r="1462" spans="3:8" x14ac:dyDescent="0.25">
      <c r="C1462" s="165"/>
      <c r="D1462" s="166"/>
      <c r="E1462" s="167"/>
      <c r="F1462" s="167"/>
      <c r="G1462" s="167"/>
      <c r="H1462" s="168"/>
    </row>
    <row r="1463" spans="3:8" x14ac:dyDescent="0.25">
      <c r="C1463" s="165"/>
      <c r="D1463" s="166"/>
      <c r="E1463" s="167"/>
      <c r="F1463" s="167"/>
      <c r="G1463" s="167"/>
      <c r="H1463" s="168"/>
    </row>
    <row r="1464" spans="3:8" x14ac:dyDescent="0.25">
      <c r="C1464" s="165"/>
      <c r="D1464" s="166"/>
      <c r="E1464" s="167"/>
      <c r="F1464" s="167"/>
      <c r="G1464" s="167"/>
      <c r="H1464" s="168"/>
    </row>
    <row r="1465" spans="3:8" x14ac:dyDescent="0.25">
      <c r="C1465" s="165"/>
      <c r="D1465" s="166"/>
      <c r="E1465" s="167"/>
      <c r="F1465" s="167"/>
      <c r="G1465" s="167"/>
      <c r="H1465" s="168"/>
    </row>
    <row r="1466" spans="3:8" x14ac:dyDescent="0.25">
      <c r="C1466" s="165"/>
      <c r="D1466" s="166"/>
      <c r="E1466" s="167"/>
      <c r="F1466" s="167"/>
      <c r="G1466" s="167"/>
      <c r="H1466" s="168"/>
    </row>
    <row r="1467" spans="3:8" x14ac:dyDescent="0.25">
      <c r="C1467" s="165"/>
      <c r="D1467" s="166"/>
      <c r="E1467" s="167"/>
      <c r="F1467" s="167"/>
      <c r="G1467" s="167"/>
      <c r="H1467" s="168"/>
    </row>
    <row r="1468" spans="3:8" x14ac:dyDescent="0.25">
      <c r="C1468" s="165"/>
      <c r="D1468" s="166"/>
      <c r="E1468" s="167"/>
      <c r="F1468" s="167"/>
      <c r="G1468" s="167"/>
      <c r="H1468" s="168"/>
    </row>
    <row r="1469" spans="3:8" x14ac:dyDescent="0.25">
      <c r="C1469" s="165"/>
      <c r="D1469" s="166"/>
      <c r="E1469" s="167"/>
      <c r="F1469" s="167"/>
      <c r="G1469" s="167"/>
      <c r="H1469" s="168"/>
    </row>
    <row r="1470" spans="3:8" x14ac:dyDescent="0.25">
      <c r="C1470" s="165"/>
      <c r="D1470" s="166"/>
      <c r="E1470" s="167"/>
      <c r="F1470" s="167"/>
      <c r="G1470" s="167"/>
      <c r="H1470" s="168"/>
    </row>
    <row r="1471" spans="3:8" x14ac:dyDescent="0.25">
      <c r="C1471" s="165"/>
      <c r="D1471" s="166"/>
      <c r="E1471" s="167"/>
      <c r="F1471" s="167"/>
      <c r="G1471" s="167"/>
      <c r="H1471" s="168"/>
    </row>
    <row r="1472" spans="3:8" x14ac:dyDescent="0.25">
      <c r="C1472" s="165"/>
      <c r="D1472" s="166"/>
      <c r="E1472" s="167"/>
      <c r="F1472" s="167"/>
      <c r="G1472" s="167"/>
      <c r="H1472" s="168"/>
    </row>
    <row r="1473" spans="3:8" x14ac:dyDescent="0.25">
      <c r="C1473" s="165"/>
      <c r="D1473" s="166"/>
      <c r="E1473" s="167"/>
      <c r="F1473" s="167"/>
      <c r="G1473" s="167"/>
      <c r="H1473" s="168"/>
    </row>
    <row r="1474" spans="3:8" x14ac:dyDescent="0.25">
      <c r="C1474" s="165"/>
      <c r="D1474" s="166"/>
      <c r="E1474" s="167"/>
      <c r="F1474" s="167"/>
      <c r="G1474" s="167"/>
      <c r="H1474" s="168"/>
    </row>
    <row r="1475" spans="3:8" x14ac:dyDescent="0.25">
      <c r="C1475" s="165"/>
      <c r="D1475" s="166"/>
      <c r="E1475" s="167"/>
      <c r="F1475" s="167"/>
      <c r="G1475" s="167"/>
      <c r="H1475" s="168"/>
    </row>
    <row r="1476" spans="3:8" x14ac:dyDescent="0.25">
      <c r="C1476" s="165"/>
      <c r="D1476" s="166"/>
      <c r="E1476" s="167"/>
      <c r="F1476" s="167"/>
      <c r="G1476" s="167"/>
      <c r="H1476" s="168"/>
    </row>
    <row r="1477" spans="3:8" x14ac:dyDescent="0.25">
      <c r="C1477" s="165"/>
      <c r="D1477" s="166"/>
      <c r="E1477" s="167"/>
      <c r="F1477" s="167"/>
      <c r="G1477" s="167"/>
      <c r="H1477" s="168"/>
    </row>
    <row r="1478" spans="3:8" x14ac:dyDescent="0.25">
      <c r="C1478" s="165"/>
      <c r="D1478" s="166"/>
      <c r="E1478" s="167"/>
      <c r="F1478" s="167"/>
      <c r="G1478" s="167"/>
      <c r="H1478" s="168"/>
    </row>
    <row r="1479" spans="3:8" x14ac:dyDescent="0.25">
      <c r="C1479" s="165"/>
      <c r="D1479" s="166"/>
      <c r="E1479" s="167"/>
      <c r="F1479" s="167"/>
      <c r="G1479" s="167"/>
      <c r="H1479" s="168"/>
    </row>
    <row r="1480" spans="3:8" x14ac:dyDescent="0.25">
      <c r="C1480" s="165"/>
      <c r="D1480" s="166"/>
      <c r="E1480" s="167"/>
      <c r="F1480" s="167"/>
      <c r="G1480" s="167"/>
      <c r="H1480" s="168"/>
    </row>
    <row r="1481" spans="3:8" x14ac:dyDescent="0.25">
      <c r="C1481" s="165"/>
      <c r="D1481" s="166"/>
      <c r="E1481" s="167"/>
      <c r="F1481" s="167"/>
      <c r="G1481" s="167"/>
      <c r="H1481" s="168"/>
    </row>
    <row r="1482" spans="3:8" x14ac:dyDescent="0.25">
      <c r="C1482" s="165"/>
      <c r="D1482" s="166"/>
      <c r="E1482" s="167"/>
      <c r="F1482" s="167"/>
      <c r="G1482" s="167"/>
      <c r="H1482" s="168"/>
    </row>
    <row r="1483" spans="3:8" x14ac:dyDescent="0.25">
      <c r="C1483" s="165"/>
      <c r="D1483" s="166"/>
      <c r="E1483" s="167"/>
      <c r="F1483" s="167"/>
      <c r="G1483" s="167"/>
      <c r="H1483" s="168"/>
    </row>
    <row r="1484" spans="3:8" x14ac:dyDescent="0.25">
      <c r="C1484" s="165"/>
      <c r="D1484" s="166"/>
      <c r="E1484" s="167"/>
      <c r="F1484" s="167"/>
      <c r="G1484" s="167"/>
      <c r="H1484" s="168"/>
    </row>
    <row r="1485" spans="3:8" x14ac:dyDescent="0.25">
      <c r="C1485" s="165"/>
      <c r="D1485" s="166"/>
      <c r="E1485" s="167"/>
      <c r="F1485" s="167"/>
      <c r="G1485" s="167"/>
      <c r="H1485" s="168"/>
    </row>
    <row r="1486" spans="3:8" x14ac:dyDescent="0.25">
      <c r="C1486" s="165"/>
      <c r="D1486" s="166"/>
      <c r="E1486" s="167"/>
      <c r="F1486" s="167"/>
      <c r="G1486" s="167"/>
      <c r="H1486" s="168"/>
    </row>
    <row r="1487" spans="3:8" x14ac:dyDescent="0.25">
      <c r="C1487" s="165"/>
      <c r="D1487" s="166"/>
      <c r="E1487" s="167"/>
      <c r="F1487" s="167"/>
      <c r="G1487" s="167"/>
      <c r="H1487" s="168"/>
    </row>
    <row r="1488" spans="3:8" x14ac:dyDescent="0.25">
      <c r="C1488" s="165"/>
      <c r="D1488" s="166"/>
      <c r="E1488" s="167"/>
      <c r="F1488" s="167"/>
      <c r="G1488" s="167"/>
      <c r="H1488" s="168"/>
    </row>
    <row r="1489" spans="3:8" x14ac:dyDescent="0.25">
      <c r="C1489" s="165"/>
      <c r="D1489" s="166"/>
      <c r="E1489" s="167"/>
      <c r="F1489" s="167"/>
      <c r="G1489" s="167"/>
      <c r="H1489" s="168"/>
    </row>
    <row r="1490" spans="3:8" x14ac:dyDescent="0.25">
      <c r="C1490" s="165"/>
      <c r="D1490" s="166"/>
      <c r="E1490" s="167"/>
      <c r="F1490" s="167"/>
      <c r="G1490" s="167"/>
      <c r="H1490" s="168"/>
    </row>
    <row r="1491" spans="3:8" x14ac:dyDescent="0.25">
      <c r="C1491" s="165"/>
      <c r="D1491" s="166"/>
      <c r="E1491" s="167"/>
      <c r="F1491" s="167"/>
      <c r="G1491" s="167"/>
      <c r="H1491" s="168"/>
    </row>
    <row r="1492" spans="3:8" x14ac:dyDescent="0.25">
      <c r="C1492" s="165"/>
      <c r="D1492" s="166"/>
      <c r="E1492" s="167"/>
      <c r="F1492" s="167"/>
      <c r="G1492" s="167"/>
      <c r="H1492" s="168"/>
    </row>
    <row r="1493" spans="3:8" x14ac:dyDescent="0.25">
      <c r="C1493" s="165"/>
      <c r="D1493" s="166"/>
      <c r="E1493" s="167"/>
      <c r="F1493" s="167"/>
      <c r="G1493" s="167"/>
      <c r="H1493" s="168"/>
    </row>
    <row r="1494" spans="3:8" x14ac:dyDescent="0.25">
      <c r="C1494" s="165"/>
      <c r="D1494" s="166"/>
      <c r="E1494" s="167"/>
      <c r="F1494" s="167"/>
      <c r="G1494" s="167"/>
      <c r="H1494" s="168"/>
    </row>
    <row r="1495" spans="3:8" x14ac:dyDescent="0.25">
      <c r="C1495" s="165"/>
      <c r="D1495" s="166"/>
      <c r="E1495" s="167"/>
      <c r="F1495" s="167"/>
      <c r="G1495" s="167"/>
      <c r="H1495" s="168"/>
    </row>
    <row r="1496" spans="3:8" x14ac:dyDescent="0.25">
      <c r="C1496" s="165"/>
      <c r="D1496" s="166"/>
      <c r="E1496" s="167"/>
      <c r="F1496" s="167"/>
      <c r="G1496" s="167"/>
      <c r="H1496" s="168"/>
    </row>
    <row r="1497" spans="3:8" x14ac:dyDescent="0.25">
      <c r="C1497" s="165"/>
      <c r="D1497" s="166"/>
      <c r="E1497" s="167"/>
      <c r="F1497" s="167"/>
      <c r="G1497" s="167"/>
      <c r="H1497" s="168"/>
    </row>
    <row r="1498" spans="3:8" x14ac:dyDescent="0.25">
      <c r="C1498" s="165"/>
      <c r="D1498" s="166"/>
      <c r="E1498" s="167"/>
      <c r="F1498" s="167"/>
      <c r="G1498" s="167"/>
      <c r="H1498" s="168"/>
    </row>
    <row r="1499" spans="3:8" x14ac:dyDescent="0.25">
      <c r="C1499" s="165"/>
      <c r="D1499" s="166"/>
      <c r="E1499" s="167"/>
      <c r="F1499" s="167"/>
      <c r="G1499" s="167"/>
      <c r="H1499" s="168"/>
    </row>
    <row r="1500" spans="3:8" x14ac:dyDescent="0.25">
      <c r="C1500" s="165"/>
      <c r="D1500" s="166"/>
      <c r="E1500" s="167"/>
      <c r="F1500" s="167"/>
      <c r="G1500" s="167"/>
      <c r="H1500" s="168"/>
    </row>
    <row r="1501" spans="3:8" x14ac:dyDescent="0.25">
      <c r="C1501" s="165"/>
      <c r="D1501" s="166"/>
      <c r="E1501" s="167"/>
      <c r="F1501" s="167"/>
      <c r="G1501" s="167"/>
      <c r="H1501" s="168"/>
    </row>
    <row r="1502" spans="3:8" x14ac:dyDescent="0.25">
      <c r="C1502" s="165"/>
      <c r="D1502" s="166"/>
      <c r="E1502" s="167"/>
      <c r="F1502" s="167"/>
      <c r="G1502" s="167"/>
      <c r="H1502" s="168"/>
    </row>
    <row r="1503" spans="3:8" x14ac:dyDescent="0.25">
      <c r="C1503" s="165"/>
      <c r="D1503" s="166"/>
      <c r="E1503" s="167"/>
      <c r="F1503" s="167"/>
      <c r="G1503" s="167"/>
      <c r="H1503" s="168"/>
    </row>
    <row r="1504" spans="3:8" x14ac:dyDescent="0.25">
      <c r="C1504" s="165"/>
      <c r="D1504" s="166"/>
      <c r="E1504" s="167"/>
      <c r="F1504" s="167"/>
      <c r="G1504" s="167"/>
      <c r="H1504" s="168"/>
    </row>
    <row r="1505" spans="3:8" x14ac:dyDescent="0.25">
      <c r="C1505" s="165"/>
      <c r="D1505" s="166"/>
      <c r="E1505" s="167"/>
      <c r="F1505" s="167"/>
      <c r="G1505" s="167"/>
      <c r="H1505" s="168"/>
    </row>
    <row r="1506" spans="3:8" x14ac:dyDescent="0.25">
      <c r="C1506" s="165"/>
      <c r="D1506" s="166"/>
      <c r="E1506" s="167"/>
      <c r="F1506" s="167"/>
      <c r="G1506" s="167"/>
      <c r="H1506" s="168"/>
    </row>
    <row r="1507" spans="3:8" x14ac:dyDescent="0.25">
      <c r="C1507" s="165"/>
      <c r="D1507" s="166"/>
      <c r="E1507" s="167"/>
      <c r="F1507" s="167"/>
      <c r="G1507" s="167"/>
      <c r="H1507" s="168"/>
    </row>
    <row r="1508" spans="3:8" x14ac:dyDescent="0.25">
      <c r="C1508" s="165"/>
      <c r="D1508" s="166"/>
      <c r="E1508" s="167"/>
      <c r="F1508" s="167"/>
      <c r="G1508" s="167"/>
      <c r="H1508" s="168"/>
    </row>
    <row r="1509" spans="3:8" x14ac:dyDescent="0.25">
      <c r="C1509" s="165"/>
      <c r="D1509" s="166"/>
      <c r="E1509" s="167"/>
      <c r="F1509" s="167"/>
      <c r="G1509" s="167"/>
      <c r="H1509" s="168"/>
    </row>
    <row r="1510" spans="3:8" x14ac:dyDescent="0.25">
      <c r="C1510" s="165"/>
      <c r="D1510" s="166"/>
      <c r="E1510" s="167"/>
      <c r="F1510" s="167"/>
      <c r="G1510" s="167"/>
      <c r="H1510" s="168"/>
    </row>
    <row r="1511" spans="3:8" x14ac:dyDescent="0.25">
      <c r="C1511" s="165"/>
      <c r="D1511" s="166"/>
      <c r="E1511" s="167"/>
      <c r="F1511" s="167"/>
      <c r="G1511" s="167"/>
      <c r="H1511" s="168"/>
    </row>
    <row r="1512" spans="3:8" x14ac:dyDescent="0.25">
      <c r="C1512" s="165"/>
      <c r="D1512" s="166"/>
      <c r="E1512" s="167"/>
      <c r="F1512" s="167"/>
      <c r="G1512" s="167"/>
      <c r="H1512" s="168"/>
    </row>
    <row r="1513" spans="3:8" x14ac:dyDescent="0.25">
      <c r="C1513" s="165"/>
      <c r="D1513" s="166"/>
      <c r="E1513" s="167"/>
      <c r="F1513" s="167"/>
      <c r="G1513" s="167"/>
      <c r="H1513" s="168"/>
    </row>
    <row r="1514" spans="3:8" x14ac:dyDescent="0.25">
      <c r="C1514" s="165"/>
      <c r="D1514" s="166"/>
      <c r="E1514" s="167"/>
      <c r="F1514" s="167"/>
      <c r="G1514" s="167"/>
      <c r="H1514" s="168"/>
    </row>
    <row r="1515" spans="3:8" x14ac:dyDescent="0.25">
      <c r="C1515" s="165"/>
      <c r="D1515" s="166"/>
      <c r="E1515" s="167"/>
      <c r="F1515" s="167"/>
      <c r="G1515" s="167"/>
      <c r="H1515" s="168"/>
    </row>
    <row r="1516" spans="3:8" x14ac:dyDescent="0.25">
      <c r="C1516" s="165"/>
      <c r="D1516" s="166"/>
      <c r="E1516" s="167"/>
      <c r="F1516" s="167"/>
      <c r="G1516" s="167"/>
      <c r="H1516" s="168"/>
    </row>
    <row r="1517" spans="3:8" x14ac:dyDescent="0.25">
      <c r="C1517" s="165"/>
      <c r="D1517" s="166"/>
      <c r="E1517" s="167"/>
      <c r="F1517" s="167"/>
      <c r="G1517" s="167"/>
      <c r="H1517" s="168"/>
    </row>
    <row r="1518" spans="3:8" x14ac:dyDescent="0.25">
      <c r="C1518" s="165"/>
      <c r="D1518" s="166"/>
      <c r="E1518" s="167"/>
      <c r="F1518" s="167"/>
      <c r="G1518" s="167"/>
      <c r="H1518" s="168"/>
    </row>
    <row r="1519" spans="3:8" x14ac:dyDescent="0.25">
      <c r="C1519" s="165"/>
      <c r="D1519" s="166"/>
      <c r="E1519" s="167"/>
      <c r="F1519" s="167"/>
      <c r="G1519" s="167"/>
      <c r="H1519" s="168"/>
    </row>
    <row r="1520" spans="3:8" x14ac:dyDescent="0.25">
      <c r="C1520" s="165"/>
      <c r="D1520" s="166"/>
      <c r="E1520" s="167"/>
      <c r="F1520" s="167"/>
      <c r="G1520" s="167"/>
      <c r="H1520" s="168"/>
    </row>
    <row r="1521" spans="3:8" x14ac:dyDescent="0.25">
      <c r="C1521" s="165"/>
      <c r="D1521" s="166"/>
      <c r="E1521" s="167"/>
      <c r="F1521" s="167"/>
      <c r="G1521" s="167"/>
      <c r="H1521" s="168"/>
    </row>
    <row r="1522" spans="3:8" x14ac:dyDescent="0.25">
      <c r="C1522" s="165"/>
      <c r="D1522" s="166"/>
      <c r="E1522" s="167"/>
      <c r="F1522" s="167"/>
      <c r="G1522" s="167"/>
      <c r="H1522" s="168"/>
    </row>
    <row r="1523" spans="3:8" x14ac:dyDescent="0.25">
      <c r="C1523" s="165"/>
      <c r="D1523" s="166"/>
      <c r="E1523" s="167"/>
      <c r="F1523" s="167"/>
      <c r="G1523" s="167"/>
      <c r="H1523" s="168"/>
    </row>
    <row r="1524" spans="3:8" x14ac:dyDescent="0.25">
      <c r="C1524" s="165"/>
      <c r="D1524" s="166"/>
      <c r="E1524" s="167"/>
      <c r="F1524" s="167"/>
      <c r="G1524" s="167"/>
      <c r="H1524" s="168"/>
    </row>
    <row r="1525" spans="3:8" x14ac:dyDescent="0.25">
      <c r="C1525" s="165"/>
      <c r="D1525" s="166"/>
      <c r="E1525" s="167"/>
      <c r="F1525" s="167"/>
      <c r="G1525" s="167"/>
      <c r="H1525" s="168"/>
    </row>
    <row r="1526" spans="3:8" x14ac:dyDescent="0.25">
      <c r="C1526" s="165"/>
      <c r="D1526" s="166"/>
      <c r="E1526" s="167"/>
      <c r="F1526" s="167"/>
      <c r="G1526" s="167"/>
      <c r="H1526" s="168"/>
    </row>
    <row r="1527" spans="3:8" x14ac:dyDescent="0.25">
      <c r="C1527" s="165"/>
      <c r="D1527" s="166"/>
      <c r="E1527" s="167"/>
      <c r="F1527" s="167"/>
      <c r="G1527" s="167"/>
      <c r="H1527" s="168"/>
    </row>
    <row r="1528" spans="3:8" x14ac:dyDescent="0.25">
      <c r="C1528" s="165"/>
      <c r="D1528" s="166"/>
      <c r="E1528" s="167"/>
      <c r="F1528" s="167"/>
      <c r="G1528" s="167"/>
      <c r="H1528" s="168"/>
    </row>
    <row r="1529" spans="3:8" x14ac:dyDescent="0.25">
      <c r="C1529" s="165"/>
      <c r="D1529" s="166"/>
      <c r="E1529" s="167"/>
      <c r="F1529" s="167"/>
      <c r="G1529" s="167"/>
      <c r="H1529" s="168"/>
    </row>
    <row r="1530" spans="3:8" x14ac:dyDescent="0.25">
      <c r="C1530" s="165"/>
      <c r="D1530" s="166"/>
      <c r="E1530" s="167"/>
      <c r="F1530" s="167"/>
      <c r="G1530" s="167"/>
      <c r="H1530" s="168"/>
    </row>
    <row r="1531" spans="3:8" x14ac:dyDescent="0.25">
      <c r="C1531" s="165"/>
      <c r="D1531" s="166"/>
      <c r="E1531" s="167"/>
      <c r="F1531" s="167"/>
      <c r="G1531" s="167"/>
      <c r="H1531" s="168"/>
    </row>
    <row r="1532" spans="3:8" x14ac:dyDescent="0.25">
      <c r="C1532" s="165"/>
      <c r="D1532" s="166"/>
      <c r="E1532" s="167"/>
      <c r="F1532" s="167"/>
      <c r="G1532" s="167"/>
      <c r="H1532" s="168"/>
    </row>
    <row r="1533" spans="3:8" x14ac:dyDescent="0.25">
      <c r="C1533" s="165"/>
      <c r="D1533" s="166"/>
      <c r="E1533" s="167"/>
      <c r="F1533" s="167"/>
      <c r="G1533" s="167"/>
      <c r="H1533" s="168"/>
    </row>
    <row r="1534" spans="3:8" x14ac:dyDescent="0.25">
      <c r="C1534" s="165"/>
      <c r="D1534" s="166"/>
      <c r="E1534" s="167"/>
      <c r="F1534" s="167"/>
      <c r="G1534" s="167"/>
      <c r="H1534" s="168"/>
    </row>
    <row r="1535" spans="3:8" x14ac:dyDescent="0.25">
      <c r="C1535" s="165"/>
      <c r="D1535" s="166"/>
      <c r="E1535" s="167"/>
      <c r="F1535" s="167"/>
      <c r="G1535" s="167"/>
      <c r="H1535" s="168"/>
    </row>
    <row r="1536" spans="3:8" x14ac:dyDescent="0.25">
      <c r="C1536" s="165"/>
      <c r="D1536" s="166"/>
      <c r="E1536" s="167"/>
      <c r="F1536" s="167"/>
      <c r="G1536" s="167"/>
      <c r="H1536" s="168"/>
    </row>
    <row r="1537" spans="3:8" x14ac:dyDescent="0.25">
      <c r="C1537" s="165"/>
      <c r="D1537" s="166"/>
      <c r="E1537" s="167"/>
      <c r="F1537" s="167"/>
      <c r="G1537" s="167"/>
      <c r="H1537" s="168"/>
    </row>
    <row r="1538" spans="3:8" x14ac:dyDescent="0.25">
      <c r="C1538" s="165"/>
      <c r="D1538" s="166"/>
      <c r="E1538" s="167"/>
      <c r="F1538" s="167"/>
      <c r="G1538" s="167"/>
      <c r="H1538" s="168"/>
    </row>
    <row r="1539" spans="3:8" x14ac:dyDescent="0.25">
      <c r="C1539" s="165"/>
      <c r="D1539" s="166"/>
      <c r="E1539" s="167"/>
      <c r="F1539" s="167"/>
      <c r="G1539" s="167"/>
      <c r="H1539" s="168"/>
    </row>
    <row r="1540" spans="3:8" x14ac:dyDescent="0.25">
      <c r="C1540" s="165"/>
      <c r="D1540" s="166"/>
      <c r="E1540" s="167"/>
      <c r="F1540" s="167"/>
      <c r="G1540" s="167"/>
      <c r="H1540" s="168"/>
    </row>
    <row r="1541" spans="3:8" x14ac:dyDescent="0.25">
      <c r="C1541" s="165"/>
      <c r="D1541" s="166"/>
      <c r="E1541" s="167"/>
      <c r="F1541" s="167"/>
      <c r="G1541" s="167"/>
      <c r="H1541" s="168"/>
    </row>
    <row r="1542" spans="3:8" x14ac:dyDescent="0.25">
      <c r="C1542" s="165"/>
      <c r="D1542" s="166"/>
      <c r="E1542" s="167"/>
      <c r="F1542" s="167"/>
      <c r="G1542" s="167"/>
      <c r="H1542" s="168"/>
    </row>
    <row r="1543" spans="3:8" x14ac:dyDescent="0.25">
      <c r="C1543" s="165"/>
      <c r="D1543" s="166"/>
      <c r="E1543" s="167"/>
      <c r="F1543" s="167"/>
      <c r="G1543" s="167"/>
      <c r="H1543" s="168"/>
    </row>
    <row r="1544" spans="3:8" x14ac:dyDescent="0.25">
      <c r="C1544" s="165"/>
      <c r="D1544" s="166"/>
      <c r="E1544" s="167"/>
      <c r="F1544" s="167"/>
      <c r="G1544" s="167"/>
      <c r="H1544" s="168"/>
    </row>
    <row r="1545" spans="3:8" x14ac:dyDescent="0.25">
      <c r="C1545" s="165"/>
      <c r="D1545" s="166"/>
      <c r="E1545" s="167"/>
      <c r="F1545" s="167"/>
      <c r="G1545" s="167"/>
      <c r="H1545" s="168"/>
    </row>
    <row r="1546" spans="3:8" x14ac:dyDescent="0.25">
      <c r="C1546" s="165"/>
      <c r="D1546" s="166"/>
      <c r="E1546" s="167"/>
      <c r="F1546" s="167"/>
      <c r="G1546" s="167"/>
      <c r="H1546" s="168"/>
    </row>
    <row r="1547" spans="3:8" x14ac:dyDescent="0.25">
      <c r="C1547" s="165"/>
      <c r="D1547" s="166"/>
      <c r="E1547" s="167"/>
      <c r="F1547" s="167"/>
      <c r="G1547" s="167"/>
      <c r="H1547" s="168"/>
    </row>
    <row r="1548" spans="3:8" x14ac:dyDescent="0.25">
      <c r="C1548" s="165"/>
      <c r="D1548" s="166"/>
      <c r="E1548" s="167"/>
      <c r="F1548" s="167"/>
      <c r="G1548" s="167"/>
      <c r="H1548" s="168"/>
    </row>
    <row r="1549" spans="3:8" x14ac:dyDescent="0.25">
      <c r="C1549" s="165"/>
      <c r="D1549" s="166"/>
      <c r="E1549" s="167"/>
      <c r="F1549" s="167"/>
      <c r="G1549" s="167"/>
      <c r="H1549" s="168"/>
    </row>
    <row r="1550" spans="3:8" x14ac:dyDescent="0.25">
      <c r="C1550" s="165"/>
      <c r="D1550" s="166"/>
      <c r="E1550" s="167"/>
      <c r="F1550" s="167"/>
      <c r="G1550" s="167"/>
      <c r="H1550" s="168"/>
    </row>
    <row r="1551" spans="3:8" x14ac:dyDescent="0.25">
      <c r="C1551" s="165"/>
      <c r="D1551" s="166"/>
      <c r="E1551" s="167"/>
      <c r="F1551" s="167"/>
      <c r="G1551" s="167"/>
      <c r="H1551" s="168"/>
    </row>
    <row r="1552" spans="3:8" x14ac:dyDescent="0.25">
      <c r="C1552" s="165"/>
      <c r="D1552" s="166"/>
      <c r="E1552" s="167"/>
      <c r="F1552" s="167"/>
      <c r="G1552" s="167"/>
      <c r="H1552" s="168"/>
    </row>
    <row r="1553" spans="3:8" x14ac:dyDescent="0.25">
      <c r="C1553" s="165"/>
      <c r="D1553" s="166"/>
      <c r="E1553" s="167"/>
      <c r="F1553" s="167"/>
      <c r="G1553" s="167"/>
      <c r="H1553" s="168"/>
    </row>
    <row r="1554" spans="3:8" x14ac:dyDescent="0.25">
      <c r="C1554" s="165"/>
      <c r="D1554" s="166"/>
      <c r="E1554" s="167"/>
      <c r="F1554" s="167"/>
      <c r="G1554" s="167"/>
      <c r="H1554" s="168"/>
    </row>
    <row r="1555" spans="3:8" x14ac:dyDescent="0.25">
      <c r="C1555" s="165"/>
      <c r="D1555" s="166"/>
      <c r="E1555" s="167"/>
      <c r="F1555" s="167"/>
      <c r="G1555" s="167"/>
      <c r="H1555" s="168"/>
    </row>
    <row r="1556" spans="3:8" x14ac:dyDescent="0.25">
      <c r="C1556" s="165"/>
      <c r="D1556" s="166"/>
      <c r="E1556" s="167"/>
      <c r="F1556" s="167"/>
      <c r="G1556" s="167"/>
      <c r="H1556" s="168"/>
    </row>
    <row r="1557" spans="3:8" x14ac:dyDescent="0.25">
      <c r="C1557" s="165"/>
      <c r="D1557" s="166"/>
      <c r="E1557" s="167"/>
      <c r="F1557" s="167"/>
      <c r="G1557" s="167"/>
      <c r="H1557" s="168"/>
    </row>
    <row r="1558" spans="3:8" x14ac:dyDescent="0.25">
      <c r="C1558" s="165"/>
      <c r="D1558" s="166"/>
      <c r="E1558" s="167"/>
      <c r="F1558" s="167"/>
      <c r="G1558" s="167"/>
      <c r="H1558" s="168"/>
    </row>
    <row r="1559" spans="3:8" x14ac:dyDescent="0.25">
      <c r="C1559" s="165"/>
      <c r="D1559" s="166"/>
      <c r="E1559" s="167"/>
      <c r="F1559" s="167"/>
      <c r="G1559" s="167"/>
      <c r="H1559" s="168"/>
    </row>
    <row r="1560" spans="3:8" x14ac:dyDescent="0.25">
      <c r="C1560" s="165"/>
      <c r="D1560" s="166"/>
      <c r="E1560" s="167"/>
      <c r="F1560" s="167"/>
      <c r="G1560" s="167"/>
      <c r="H1560" s="168"/>
    </row>
    <row r="1561" spans="3:8" x14ac:dyDescent="0.25">
      <c r="C1561" s="165"/>
      <c r="D1561" s="166"/>
      <c r="E1561" s="167"/>
      <c r="F1561" s="167"/>
      <c r="G1561" s="167"/>
      <c r="H1561" s="168"/>
    </row>
    <row r="1562" spans="3:8" x14ac:dyDescent="0.25">
      <c r="C1562" s="165"/>
      <c r="D1562" s="166"/>
      <c r="E1562" s="167"/>
      <c r="F1562" s="167"/>
      <c r="G1562" s="167"/>
      <c r="H1562" s="168"/>
    </row>
    <row r="1563" spans="3:8" x14ac:dyDescent="0.25">
      <c r="C1563" s="165"/>
      <c r="D1563" s="166"/>
      <c r="E1563" s="167"/>
      <c r="F1563" s="167"/>
      <c r="G1563" s="167"/>
      <c r="H1563" s="168"/>
    </row>
    <row r="1564" spans="3:8" x14ac:dyDescent="0.25">
      <c r="C1564" s="165"/>
      <c r="D1564" s="166"/>
      <c r="E1564" s="167"/>
      <c r="F1564" s="167"/>
      <c r="G1564" s="167"/>
      <c r="H1564" s="168"/>
    </row>
    <row r="1565" spans="3:8" x14ac:dyDescent="0.25">
      <c r="C1565" s="165"/>
      <c r="D1565" s="166"/>
      <c r="E1565" s="167"/>
      <c r="F1565" s="167"/>
      <c r="G1565" s="167"/>
      <c r="H1565" s="168"/>
    </row>
    <row r="1566" spans="3:8" x14ac:dyDescent="0.25">
      <c r="C1566" s="165"/>
      <c r="D1566" s="166"/>
      <c r="E1566" s="167"/>
      <c r="F1566" s="167"/>
      <c r="G1566" s="167"/>
      <c r="H1566" s="168"/>
    </row>
    <row r="1567" spans="3:8" x14ac:dyDescent="0.25">
      <c r="C1567" s="165"/>
      <c r="D1567" s="166"/>
      <c r="E1567" s="167"/>
      <c r="F1567" s="167"/>
      <c r="G1567" s="167"/>
      <c r="H1567" s="168"/>
    </row>
    <row r="1568" spans="3:8" x14ac:dyDescent="0.25">
      <c r="C1568" s="165"/>
      <c r="D1568" s="166"/>
      <c r="E1568" s="167"/>
      <c r="F1568" s="167"/>
      <c r="G1568" s="167"/>
      <c r="H1568" s="168"/>
    </row>
    <row r="1569" spans="3:8" x14ac:dyDescent="0.25">
      <c r="C1569" s="165"/>
      <c r="D1569" s="166"/>
      <c r="E1569" s="167"/>
      <c r="F1569" s="167"/>
      <c r="G1569" s="167"/>
      <c r="H1569" s="168"/>
    </row>
    <row r="1570" spans="3:8" x14ac:dyDescent="0.25">
      <c r="C1570" s="165"/>
      <c r="D1570" s="166"/>
      <c r="E1570" s="167"/>
      <c r="F1570" s="167"/>
      <c r="G1570" s="167"/>
      <c r="H1570" s="168"/>
    </row>
    <row r="1571" spans="3:8" x14ac:dyDescent="0.25">
      <c r="C1571" s="165"/>
      <c r="D1571" s="166"/>
      <c r="E1571" s="167"/>
      <c r="F1571" s="167"/>
      <c r="G1571" s="167"/>
      <c r="H1571" s="168"/>
    </row>
    <row r="1572" spans="3:8" x14ac:dyDescent="0.25">
      <c r="C1572" s="165"/>
      <c r="D1572" s="166"/>
      <c r="E1572" s="167"/>
      <c r="F1572" s="167"/>
      <c r="G1572" s="167"/>
      <c r="H1572" s="168"/>
    </row>
    <row r="1573" spans="3:8" x14ac:dyDescent="0.25">
      <c r="C1573" s="165"/>
      <c r="D1573" s="166"/>
      <c r="E1573" s="167"/>
      <c r="F1573" s="167"/>
      <c r="G1573" s="167"/>
      <c r="H1573" s="168"/>
    </row>
    <row r="1574" spans="3:8" x14ac:dyDescent="0.25">
      <c r="C1574" s="165"/>
      <c r="D1574" s="166"/>
      <c r="E1574" s="167"/>
      <c r="F1574" s="167"/>
      <c r="G1574" s="167"/>
      <c r="H1574" s="168"/>
    </row>
    <row r="1575" spans="3:8" x14ac:dyDescent="0.25">
      <c r="C1575" s="165"/>
      <c r="D1575" s="166"/>
      <c r="E1575" s="167"/>
      <c r="F1575" s="167"/>
      <c r="G1575" s="167"/>
      <c r="H1575" s="168"/>
    </row>
    <row r="1576" spans="3:8" x14ac:dyDescent="0.25">
      <c r="C1576" s="165"/>
      <c r="D1576" s="166"/>
      <c r="E1576" s="167"/>
      <c r="F1576" s="167"/>
      <c r="G1576" s="167"/>
      <c r="H1576" s="168"/>
    </row>
    <row r="1577" spans="3:8" x14ac:dyDescent="0.25">
      <c r="C1577" s="165"/>
      <c r="D1577" s="166"/>
      <c r="E1577" s="167"/>
      <c r="F1577" s="167"/>
      <c r="G1577" s="167"/>
      <c r="H1577" s="168"/>
    </row>
    <row r="1578" spans="3:8" x14ac:dyDescent="0.25">
      <c r="C1578" s="165"/>
      <c r="D1578" s="166"/>
      <c r="E1578" s="167"/>
      <c r="F1578" s="167"/>
      <c r="G1578" s="167"/>
      <c r="H1578" s="168"/>
    </row>
    <row r="1579" spans="3:8" x14ac:dyDescent="0.25">
      <c r="C1579" s="165"/>
      <c r="D1579" s="166"/>
      <c r="E1579" s="167"/>
      <c r="F1579" s="167"/>
      <c r="G1579" s="167"/>
      <c r="H1579" s="168"/>
    </row>
    <row r="1580" spans="3:8" x14ac:dyDescent="0.25">
      <c r="C1580" s="165"/>
      <c r="D1580" s="166"/>
      <c r="E1580" s="167"/>
      <c r="F1580" s="167"/>
      <c r="G1580" s="167"/>
      <c r="H1580" s="168"/>
    </row>
    <row r="1581" spans="3:8" x14ac:dyDescent="0.25">
      <c r="C1581" s="165"/>
      <c r="D1581" s="166"/>
      <c r="E1581" s="167"/>
      <c r="F1581" s="167"/>
      <c r="G1581" s="167"/>
      <c r="H1581" s="168"/>
    </row>
    <row r="1582" spans="3:8" x14ac:dyDescent="0.25">
      <c r="C1582" s="165"/>
      <c r="D1582" s="166"/>
      <c r="E1582" s="167"/>
      <c r="F1582" s="167"/>
      <c r="G1582" s="167"/>
      <c r="H1582" s="168"/>
    </row>
    <row r="1583" spans="3:8" x14ac:dyDescent="0.25">
      <c r="C1583" s="165"/>
      <c r="D1583" s="166"/>
      <c r="E1583" s="167"/>
      <c r="F1583" s="167"/>
      <c r="G1583" s="167"/>
      <c r="H1583" s="168"/>
    </row>
    <row r="1584" spans="3:8" x14ac:dyDescent="0.25">
      <c r="C1584" s="165"/>
      <c r="D1584" s="166"/>
      <c r="E1584" s="167"/>
      <c r="F1584" s="167"/>
      <c r="G1584" s="167"/>
      <c r="H1584" s="168"/>
    </row>
    <row r="1585" spans="3:8" x14ac:dyDescent="0.25">
      <c r="C1585" s="165"/>
      <c r="D1585" s="166"/>
      <c r="E1585" s="167"/>
      <c r="F1585" s="167"/>
      <c r="G1585" s="167"/>
      <c r="H1585" s="168"/>
    </row>
    <row r="1586" spans="3:8" x14ac:dyDescent="0.25">
      <c r="C1586" s="165"/>
      <c r="D1586" s="166"/>
      <c r="E1586" s="167"/>
      <c r="F1586" s="167"/>
      <c r="G1586" s="167"/>
      <c r="H1586" s="168"/>
    </row>
    <row r="1587" spans="3:8" x14ac:dyDescent="0.25">
      <c r="C1587" s="165"/>
      <c r="D1587" s="166"/>
      <c r="E1587" s="167"/>
      <c r="F1587" s="167"/>
      <c r="G1587" s="167"/>
      <c r="H1587" s="168"/>
    </row>
    <row r="1588" spans="3:8" x14ac:dyDescent="0.25">
      <c r="C1588" s="165"/>
      <c r="D1588" s="166"/>
      <c r="E1588" s="167"/>
      <c r="F1588" s="167"/>
      <c r="G1588" s="167"/>
      <c r="H1588" s="168"/>
    </row>
    <row r="1589" spans="3:8" x14ac:dyDescent="0.25">
      <c r="C1589" s="165"/>
      <c r="D1589" s="166"/>
      <c r="E1589" s="167"/>
      <c r="F1589" s="167"/>
      <c r="G1589" s="167"/>
      <c r="H1589" s="168"/>
    </row>
    <row r="1590" spans="3:8" x14ac:dyDescent="0.25">
      <c r="C1590" s="165"/>
      <c r="D1590" s="166"/>
      <c r="E1590" s="167"/>
      <c r="F1590" s="167"/>
      <c r="G1590" s="167"/>
      <c r="H1590" s="168"/>
    </row>
    <row r="1591" spans="3:8" x14ac:dyDescent="0.25">
      <c r="C1591" s="165"/>
      <c r="D1591" s="166"/>
      <c r="E1591" s="167"/>
      <c r="F1591" s="167"/>
      <c r="G1591" s="167"/>
      <c r="H1591" s="168"/>
    </row>
    <row r="1592" spans="3:8" x14ac:dyDescent="0.25">
      <c r="C1592" s="165"/>
      <c r="D1592" s="166"/>
      <c r="E1592" s="167"/>
      <c r="F1592" s="167"/>
      <c r="G1592" s="167"/>
      <c r="H1592" s="168"/>
    </row>
    <row r="1593" spans="3:8" x14ac:dyDescent="0.25">
      <c r="C1593" s="165"/>
      <c r="D1593" s="166"/>
      <c r="E1593" s="167"/>
      <c r="F1593" s="167"/>
      <c r="G1593" s="167"/>
      <c r="H1593" s="168"/>
    </row>
    <row r="1594" spans="3:8" x14ac:dyDescent="0.25">
      <c r="C1594" s="165"/>
      <c r="D1594" s="166"/>
      <c r="E1594" s="167"/>
      <c r="F1594" s="167"/>
      <c r="G1594" s="167"/>
      <c r="H1594" s="168"/>
    </row>
    <row r="1595" spans="3:8" x14ac:dyDescent="0.25">
      <c r="C1595" s="165"/>
      <c r="D1595" s="166"/>
      <c r="E1595" s="167"/>
      <c r="F1595" s="167"/>
      <c r="G1595" s="167"/>
      <c r="H1595" s="168"/>
    </row>
    <row r="1596" spans="3:8" x14ac:dyDescent="0.25">
      <c r="C1596" s="165"/>
      <c r="D1596" s="166"/>
      <c r="E1596" s="167"/>
      <c r="F1596" s="167"/>
      <c r="G1596" s="167"/>
      <c r="H1596" s="168"/>
    </row>
    <row r="1597" spans="3:8" x14ac:dyDescent="0.25">
      <c r="C1597" s="165"/>
      <c r="D1597" s="166"/>
      <c r="E1597" s="167"/>
      <c r="F1597" s="167"/>
      <c r="G1597" s="167"/>
      <c r="H1597" s="168"/>
    </row>
    <row r="1598" spans="3:8" x14ac:dyDescent="0.25">
      <c r="C1598" s="165"/>
      <c r="D1598" s="166"/>
      <c r="E1598" s="167"/>
      <c r="F1598" s="167"/>
      <c r="G1598" s="167"/>
      <c r="H1598" s="168"/>
    </row>
    <row r="1599" spans="3:8" x14ac:dyDescent="0.25">
      <c r="C1599" s="165"/>
      <c r="D1599" s="166"/>
      <c r="E1599" s="167"/>
      <c r="F1599" s="167"/>
      <c r="G1599" s="167"/>
      <c r="H1599" s="168"/>
    </row>
    <row r="1600" spans="3:8" x14ac:dyDescent="0.25">
      <c r="C1600" s="165"/>
      <c r="D1600" s="166"/>
      <c r="E1600" s="167"/>
      <c r="F1600" s="167"/>
      <c r="G1600" s="167"/>
      <c r="H1600" s="168"/>
    </row>
    <row r="1601" spans="3:8" x14ac:dyDescent="0.25">
      <c r="C1601" s="165"/>
      <c r="D1601" s="166"/>
      <c r="E1601" s="167"/>
      <c r="F1601" s="167"/>
      <c r="G1601" s="167"/>
      <c r="H1601" s="168"/>
    </row>
    <row r="1602" spans="3:8" x14ac:dyDescent="0.25">
      <c r="C1602" s="165"/>
      <c r="D1602" s="166"/>
      <c r="E1602" s="167"/>
      <c r="F1602" s="167"/>
      <c r="G1602" s="167"/>
      <c r="H1602" s="168"/>
    </row>
    <row r="1603" spans="3:8" x14ac:dyDescent="0.25">
      <c r="C1603" s="165"/>
      <c r="D1603" s="166"/>
      <c r="E1603" s="167"/>
      <c r="F1603" s="167"/>
      <c r="G1603" s="167"/>
      <c r="H1603" s="168"/>
    </row>
    <row r="1604" spans="3:8" x14ac:dyDescent="0.25">
      <c r="C1604" s="165"/>
      <c r="D1604" s="166"/>
      <c r="E1604" s="167"/>
      <c r="F1604" s="167"/>
      <c r="G1604" s="167"/>
      <c r="H1604" s="168"/>
    </row>
    <row r="1605" spans="3:8" x14ac:dyDescent="0.25">
      <c r="C1605" s="165"/>
      <c r="D1605" s="166"/>
      <c r="E1605" s="167"/>
      <c r="F1605" s="167"/>
      <c r="G1605" s="167"/>
      <c r="H1605" s="168"/>
    </row>
    <row r="1606" spans="3:8" x14ac:dyDescent="0.25">
      <c r="C1606" s="165"/>
      <c r="D1606" s="166"/>
      <c r="E1606" s="167"/>
      <c r="F1606" s="167"/>
      <c r="G1606" s="167"/>
      <c r="H1606" s="168"/>
    </row>
    <row r="1607" spans="3:8" x14ac:dyDescent="0.25">
      <c r="C1607" s="165"/>
      <c r="D1607" s="166"/>
      <c r="E1607" s="167"/>
      <c r="F1607" s="167"/>
      <c r="G1607" s="167"/>
      <c r="H1607" s="168"/>
    </row>
    <row r="1608" spans="3:8" x14ac:dyDescent="0.25">
      <c r="C1608" s="165"/>
      <c r="D1608" s="166"/>
      <c r="E1608" s="167"/>
      <c r="F1608" s="167"/>
      <c r="G1608" s="167"/>
      <c r="H1608" s="168"/>
    </row>
    <row r="1609" spans="3:8" x14ac:dyDescent="0.25">
      <c r="C1609" s="165"/>
      <c r="D1609" s="166"/>
      <c r="E1609" s="167"/>
      <c r="F1609" s="167"/>
      <c r="G1609" s="167"/>
      <c r="H1609" s="168"/>
    </row>
    <row r="1610" spans="3:8" x14ac:dyDescent="0.25">
      <c r="C1610" s="165"/>
      <c r="D1610" s="166"/>
      <c r="E1610" s="167"/>
      <c r="F1610" s="167"/>
      <c r="G1610" s="167"/>
      <c r="H1610" s="168"/>
    </row>
    <row r="1611" spans="3:8" x14ac:dyDescent="0.25">
      <c r="C1611" s="165"/>
      <c r="D1611" s="166"/>
      <c r="E1611" s="167"/>
      <c r="F1611" s="167"/>
      <c r="G1611" s="167"/>
      <c r="H1611" s="168"/>
    </row>
    <row r="1612" spans="3:8" x14ac:dyDescent="0.25">
      <c r="C1612" s="165"/>
      <c r="D1612" s="166"/>
      <c r="E1612" s="167"/>
      <c r="F1612" s="167"/>
      <c r="G1612" s="167"/>
      <c r="H1612" s="168"/>
    </row>
    <row r="1613" spans="3:8" x14ac:dyDescent="0.25">
      <c r="C1613" s="165"/>
      <c r="D1613" s="166"/>
      <c r="E1613" s="167"/>
      <c r="F1613" s="167"/>
      <c r="G1613" s="167"/>
      <c r="H1613" s="168"/>
    </row>
    <row r="1614" spans="3:8" x14ac:dyDescent="0.25">
      <c r="C1614" s="165"/>
      <c r="D1614" s="166"/>
      <c r="E1614" s="167"/>
      <c r="F1614" s="167"/>
      <c r="G1614" s="167"/>
      <c r="H1614" s="168"/>
    </row>
    <row r="1615" spans="3:8" x14ac:dyDescent="0.25">
      <c r="C1615" s="165"/>
      <c r="D1615" s="166"/>
      <c r="E1615" s="167"/>
      <c r="F1615" s="167"/>
      <c r="G1615" s="167"/>
      <c r="H1615" s="168"/>
    </row>
    <row r="1616" spans="3:8" x14ac:dyDescent="0.25">
      <c r="C1616" s="165"/>
      <c r="D1616" s="166"/>
      <c r="E1616" s="167"/>
      <c r="F1616" s="167"/>
      <c r="G1616" s="167"/>
      <c r="H1616" s="168"/>
    </row>
    <row r="1617" spans="3:8" x14ac:dyDescent="0.25">
      <c r="C1617" s="165"/>
      <c r="D1617" s="166"/>
      <c r="E1617" s="167"/>
      <c r="F1617" s="167"/>
      <c r="G1617" s="167"/>
      <c r="H1617" s="168"/>
    </row>
    <row r="1618" spans="3:8" x14ac:dyDescent="0.25">
      <c r="C1618" s="165"/>
      <c r="D1618" s="166"/>
      <c r="E1618" s="167"/>
      <c r="F1618" s="167"/>
      <c r="G1618" s="167"/>
      <c r="H1618" s="168"/>
    </row>
    <row r="1619" spans="3:8" x14ac:dyDescent="0.25">
      <c r="C1619" s="165"/>
      <c r="D1619" s="166"/>
      <c r="E1619" s="167"/>
      <c r="F1619" s="167"/>
      <c r="G1619" s="167"/>
      <c r="H1619" s="168"/>
    </row>
    <row r="1620" spans="3:8" x14ac:dyDescent="0.25">
      <c r="C1620" s="165"/>
      <c r="D1620" s="166"/>
      <c r="E1620" s="167"/>
      <c r="F1620" s="167"/>
      <c r="G1620" s="167"/>
      <c r="H1620" s="168"/>
    </row>
    <row r="1621" spans="3:8" x14ac:dyDescent="0.25">
      <c r="C1621" s="165"/>
      <c r="D1621" s="166"/>
      <c r="E1621" s="167"/>
      <c r="F1621" s="167"/>
      <c r="G1621" s="167"/>
      <c r="H1621" s="168"/>
    </row>
    <row r="1622" spans="3:8" x14ac:dyDescent="0.25">
      <c r="C1622" s="165"/>
      <c r="D1622" s="166"/>
      <c r="E1622" s="167"/>
      <c r="F1622" s="167"/>
      <c r="G1622" s="167"/>
      <c r="H1622" s="168"/>
    </row>
    <row r="1623" spans="3:8" x14ac:dyDescent="0.25">
      <c r="C1623" s="165"/>
      <c r="D1623" s="166"/>
      <c r="E1623" s="167"/>
      <c r="F1623" s="167"/>
      <c r="G1623" s="167"/>
      <c r="H1623" s="168"/>
    </row>
    <row r="1624" spans="3:8" x14ac:dyDescent="0.25">
      <c r="C1624" s="165"/>
      <c r="D1624" s="166"/>
      <c r="E1624" s="167"/>
      <c r="F1624" s="167"/>
      <c r="G1624" s="167"/>
      <c r="H1624" s="168"/>
    </row>
    <row r="1625" spans="3:8" x14ac:dyDescent="0.25">
      <c r="C1625" s="165"/>
      <c r="D1625" s="166"/>
      <c r="E1625" s="167"/>
      <c r="F1625" s="167"/>
      <c r="G1625" s="167"/>
      <c r="H1625" s="168"/>
    </row>
    <row r="1626" spans="3:8" x14ac:dyDescent="0.25">
      <c r="C1626" s="165"/>
      <c r="D1626" s="166"/>
      <c r="E1626" s="167"/>
      <c r="F1626" s="167"/>
      <c r="G1626" s="167"/>
      <c r="H1626" s="168"/>
    </row>
    <row r="1627" spans="3:8" x14ac:dyDescent="0.25">
      <c r="C1627" s="165"/>
      <c r="D1627" s="166"/>
      <c r="E1627" s="167"/>
      <c r="F1627" s="167"/>
      <c r="G1627" s="167"/>
      <c r="H1627" s="168"/>
    </row>
    <row r="1628" spans="3:8" x14ac:dyDescent="0.25">
      <c r="C1628" s="165"/>
      <c r="D1628" s="166"/>
      <c r="E1628" s="167"/>
      <c r="F1628" s="167"/>
      <c r="G1628" s="167"/>
      <c r="H1628" s="168"/>
    </row>
    <row r="1629" spans="3:8" x14ac:dyDescent="0.25">
      <c r="C1629" s="165"/>
      <c r="D1629" s="166"/>
      <c r="E1629" s="167"/>
      <c r="F1629" s="167"/>
      <c r="G1629" s="167"/>
      <c r="H1629" s="168"/>
    </row>
    <row r="1630" spans="3:8" x14ac:dyDescent="0.25">
      <c r="C1630" s="165"/>
      <c r="D1630" s="166"/>
      <c r="E1630" s="167"/>
      <c r="F1630" s="167"/>
      <c r="G1630" s="167"/>
      <c r="H1630" s="168"/>
    </row>
    <row r="1631" spans="3:8" x14ac:dyDescent="0.25">
      <c r="C1631" s="165"/>
      <c r="D1631" s="166"/>
      <c r="E1631" s="167"/>
      <c r="F1631" s="167"/>
      <c r="G1631" s="167"/>
      <c r="H1631" s="168"/>
    </row>
    <row r="1632" spans="3:8" x14ac:dyDescent="0.25">
      <c r="C1632" s="165"/>
      <c r="D1632" s="166"/>
      <c r="E1632" s="167"/>
      <c r="F1632" s="167"/>
      <c r="G1632" s="167"/>
      <c r="H1632" s="168"/>
    </row>
    <row r="1633" spans="3:8" x14ac:dyDescent="0.25">
      <c r="C1633" s="165"/>
      <c r="D1633" s="166"/>
      <c r="E1633" s="167"/>
      <c r="F1633" s="167"/>
      <c r="G1633" s="167"/>
      <c r="H1633" s="168"/>
    </row>
    <row r="1634" spans="3:8" x14ac:dyDescent="0.25">
      <c r="C1634" s="165"/>
      <c r="D1634" s="166"/>
      <c r="E1634" s="167"/>
      <c r="F1634" s="167"/>
      <c r="G1634" s="167"/>
      <c r="H1634" s="168"/>
    </row>
    <row r="1635" spans="3:8" x14ac:dyDescent="0.25">
      <c r="C1635" s="165"/>
      <c r="D1635" s="166"/>
      <c r="E1635" s="167"/>
      <c r="F1635" s="167"/>
      <c r="G1635" s="167"/>
      <c r="H1635" s="168"/>
    </row>
    <row r="1636" spans="3:8" x14ac:dyDescent="0.25">
      <c r="C1636" s="165"/>
      <c r="D1636" s="166"/>
      <c r="E1636" s="167"/>
      <c r="F1636" s="167"/>
      <c r="G1636" s="167"/>
      <c r="H1636" s="168"/>
    </row>
    <row r="1637" spans="3:8" x14ac:dyDescent="0.25">
      <c r="C1637" s="165"/>
      <c r="D1637" s="166"/>
      <c r="E1637" s="167"/>
      <c r="F1637" s="167"/>
      <c r="G1637" s="167"/>
      <c r="H1637" s="168"/>
    </row>
    <row r="1638" spans="3:8" x14ac:dyDescent="0.25">
      <c r="C1638" s="165"/>
      <c r="D1638" s="166"/>
      <c r="E1638" s="167"/>
      <c r="F1638" s="167"/>
      <c r="G1638" s="167"/>
      <c r="H1638" s="168"/>
    </row>
    <row r="1639" spans="3:8" x14ac:dyDescent="0.25">
      <c r="C1639" s="165"/>
      <c r="D1639" s="166"/>
      <c r="E1639" s="167"/>
      <c r="F1639" s="167"/>
      <c r="G1639" s="167"/>
      <c r="H1639" s="168"/>
    </row>
    <row r="1640" spans="3:8" x14ac:dyDescent="0.25">
      <c r="C1640" s="165"/>
      <c r="D1640" s="166"/>
      <c r="E1640" s="167"/>
      <c r="F1640" s="167"/>
      <c r="G1640" s="167"/>
      <c r="H1640" s="168"/>
    </row>
    <row r="1641" spans="3:8" x14ac:dyDescent="0.25">
      <c r="C1641" s="165"/>
      <c r="D1641" s="166"/>
      <c r="E1641" s="167"/>
      <c r="F1641" s="167"/>
      <c r="G1641" s="167"/>
      <c r="H1641" s="168"/>
    </row>
    <row r="1642" spans="3:8" x14ac:dyDescent="0.25">
      <c r="C1642" s="165"/>
      <c r="D1642" s="166"/>
      <c r="E1642" s="167"/>
      <c r="F1642" s="167"/>
      <c r="G1642" s="167"/>
      <c r="H1642" s="168"/>
    </row>
    <row r="1643" spans="3:8" x14ac:dyDescent="0.25">
      <c r="C1643" s="165"/>
      <c r="D1643" s="166"/>
      <c r="E1643" s="167"/>
      <c r="F1643" s="167"/>
      <c r="G1643" s="167"/>
      <c r="H1643" s="168"/>
    </row>
    <row r="1644" spans="3:8" x14ac:dyDescent="0.25">
      <c r="C1644" s="165"/>
      <c r="D1644" s="166"/>
      <c r="E1644" s="167"/>
      <c r="F1644" s="167"/>
      <c r="G1644" s="167"/>
      <c r="H1644" s="168"/>
    </row>
    <row r="1645" spans="3:8" x14ac:dyDescent="0.25">
      <c r="C1645" s="165"/>
      <c r="D1645" s="166"/>
      <c r="E1645" s="167"/>
      <c r="F1645" s="167"/>
      <c r="G1645" s="167"/>
      <c r="H1645" s="168"/>
    </row>
    <row r="1646" spans="3:8" x14ac:dyDescent="0.25">
      <c r="C1646" s="165"/>
      <c r="D1646" s="166"/>
      <c r="E1646" s="167"/>
      <c r="F1646" s="167"/>
      <c r="G1646" s="167"/>
      <c r="H1646" s="168"/>
    </row>
    <row r="1647" spans="3:8" x14ac:dyDescent="0.25">
      <c r="C1647" s="165"/>
      <c r="D1647" s="166"/>
      <c r="E1647" s="167"/>
      <c r="F1647" s="167"/>
      <c r="G1647" s="167"/>
      <c r="H1647" s="168"/>
    </row>
    <row r="1648" spans="3:8" x14ac:dyDescent="0.25">
      <c r="C1648" s="165"/>
      <c r="D1648" s="166"/>
      <c r="E1648" s="167"/>
      <c r="F1648" s="167"/>
      <c r="G1648" s="167"/>
      <c r="H1648" s="168"/>
    </row>
    <row r="1649" spans="3:8" x14ac:dyDescent="0.25">
      <c r="C1649" s="165"/>
      <c r="D1649" s="166"/>
      <c r="E1649" s="167"/>
      <c r="F1649" s="167"/>
      <c r="G1649" s="167"/>
      <c r="H1649" s="168"/>
    </row>
    <row r="1650" spans="3:8" x14ac:dyDescent="0.25">
      <c r="C1650" s="165"/>
      <c r="D1650" s="166"/>
      <c r="E1650" s="167"/>
      <c r="F1650" s="167"/>
      <c r="G1650" s="167"/>
      <c r="H1650" s="168"/>
    </row>
    <row r="1651" spans="3:8" x14ac:dyDescent="0.25">
      <c r="C1651" s="165"/>
      <c r="D1651" s="166"/>
      <c r="E1651" s="167"/>
      <c r="F1651" s="167"/>
      <c r="G1651" s="167"/>
      <c r="H1651" s="168"/>
    </row>
    <row r="1652" spans="3:8" x14ac:dyDescent="0.25">
      <c r="C1652" s="165"/>
      <c r="D1652" s="166"/>
      <c r="E1652" s="167"/>
      <c r="F1652" s="167"/>
      <c r="G1652" s="167"/>
      <c r="H1652" s="168"/>
    </row>
    <row r="1653" spans="3:8" x14ac:dyDescent="0.25">
      <c r="C1653" s="165"/>
      <c r="D1653" s="166"/>
      <c r="E1653" s="167"/>
      <c r="F1653" s="167"/>
      <c r="G1653" s="167"/>
      <c r="H1653" s="168"/>
    </row>
  </sheetData>
  <sheetProtection password="AC0C" sheet="1" objects="1" scenarios="1" insertColumns="0" insertRows="0" deleteColumns="0" deleteRows="0"/>
  <mergeCells count="9">
    <mergeCell ref="D10:H10"/>
    <mergeCell ref="C13:F13"/>
    <mergeCell ref="C79:D79"/>
    <mergeCell ref="C514:G514"/>
    <mergeCell ref="D49:J49"/>
    <mergeCell ref="D50:J50"/>
    <mergeCell ref="D51:J51"/>
    <mergeCell ref="D52:J52"/>
    <mergeCell ref="D12:G12"/>
  </mergeCells>
  <dataValidations count="3">
    <dataValidation type="list" allowBlank="1" showInputMessage="1" showErrorMessage="1" sqref="D75">
      <formula1>$D$521:$D$626</formula1>
    </dataValidation>
    <dataValidation type="list" allowBlank="1" showInputMessage="1" showErrorMessage="1" sqref="D82:D102 D450:D470 D404:D424 D358:D378 D335:D355 D312:D332 D266:D286 D220:D240 D174:D194 D54:D74 D105:D125 D128:D148 D151:D171 D197:D217 D243:D263 D289:D309 D381:D401 D427:D447 D473:D493">
      <formula1>$D$522:$D$626</formula1>
    </dataValidation>
    <dataValidation type="list" allowBlank="1" showInputMessage="1" showErrorMessage="1" sqref="C105:C125 C450:C470 C404:C424 C358:C378 C312:C332 C335:C355 C289:C309 C243:C263 C197:C217 C151:C171 C82:C102 C128:C148 C54:C75 C174:C194 C220:C240 C266:C286 C381:C401 C427:C447 C473:C493">
      <formula1>$C$793:$C$849</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5"/>
  <sheetViews>
    <sheetView showGridLines="0" topLeftCell="B1" zoomScale="75" zoomScaleNormal="75" workbookViewId="0">
      <pane ySplit="6" topLeftCell="A7" activePane="bottomLeft" state="frozen"/>
      <selection activeCell="B1" sqref="B1"/>
      <selection pane="bottomLeft" activeCell="B9" sqref="B9"/>
    </sheetView>
  </sheetViews>
  <sheetFormatPr defaultRowHeight="15.75" x14ac:dyDescent="0.25"/>
  <cols>
    <col min="1" max="1" width="0" style="46" hidden="1" customWidth="1"/>
    <col min="2" max="2" width="11.5703125" style="146" customWidth="1"/>
    <col min="3" max="3" width="71.5703125" style="46" customWidth="1"/>
    <col min="4" max="4" width="13" style="46" customWidth="1"/>
    <col min="5" max="5" width="13.5703125" style="49" customWidth="1"/>
    <col min="6" max="6" width="20.85546875" style="147" customWidth="1"/>
    <col min="7" max="7" width="21" style="46" customWidth="1"/>
    <col min="8" max="8" width="9.140625" style="46" customWidth="1"/>
    <col min="9" max="253" width="9.140625" style="46"/>
    <col min="254" max="254" width="0" style="46" hidden="1" customWidth="1"/>
    <col min="255" max="255" width="11.5703125" style="46" customWidth="1"/>
    <col min="256" max="256" width="48.140625" style="46" customWidth="1"/>
    <col min="257" max="257" width="13" style="46" customWidth="1"/>
    <col min="258" max="258" width="13.5703125" style="46" customWidth="1"/>
    <col min="259" max="259" width="20.85546875" style="46" customWidth="1"/>
    <col min="260" max="260" width="21" style="46" customWidth="1"/>
    <col min="261" max="261" width="24.5703125" style="46" customWidth="1"/>
    <col min="262" max="262" width="46.28515625" style="46" customWidth="1"/>
    <col min="263" max="263" width="40.7109375" style="46" customWidth="1"/>
    <col min="264" max="509" width="9.140625" style="46"/>
    <col min="510" max="510" width="0" style="46" hidden="1" customWidth="1"/>
    <col min="511" max="511" width="11.5703125" style="46" customWidth="1"/>
    <col min="512" max="512" width="48.140625" style="46" customWidth="1"/>
    <col min="513" max="513" width="13" style="46" customWidth="1"/>
    <col min="514" max="514" width="13.5703125" style="46" customWidth="1"/>
    <col min="515" max="515" width="20.85546875" style="46" customWidth="1"/>
    <col min="516" max="516" width="21" style="46" customWidth="1"/>
    <col min="517" max="517" width="24.5703125" style="46" customWidth="1"/>
    <col min="518" max="518" width="46.28515625" style="46" customWidth="1"/>
    <col min="519" max="519" width="40.7109375" style="46" customWidth="1"/>
    <col min="520" max="765" width="9.140625" style="46"/>
    <col min="766" max="766" width="0" style="46" hidden="1" customWidth="1"/>
    <col min="767" max="767" width="11.5703125" style="46" customWidth="1"/>
    <col min="768" max="768" width="48.140625" style="46" customWidth="1"/>
    <col min="769" max="769" width="13" style="46" customWidth="1"/>
    <col min="770" max="770" width="13.5703125" style="46" customWidth="1"/>
    <col min="771" max="771" width="20.85546875" style="46" customWidth="1"/>
    <col min="772" max="772" width="21" style="46" customWidth="1"/>
    <col min="773" max="773" width="24.5703125" style="46" customWidth="1"/>
    <col min="774" max="774" width="46.28515625" style="46" customWidth="1"/>
    <col min="775" max="775" width="40.7109375" style="46" customWidth="1"/>
    <col min="776" max="1021" width="9.140625" style="46"/>
    <col min="1022" max="1022" width="0" style="46" hidden="1" customWidth="1"/>
    <col min="1023" max="1023" width="11.5703125" style="46" customWidth="1"/>
    <col min="1024" max="1024" width="48.140625" style="46" customWidth="1"/>
    <col min="1025" max="1025" width="13" style="46" customWidth="1"/>
    <col min="1026" max="1026" width="13.5703125" style="46" customWidth="1"/>
    <col min="1027" max="1027" width="20.85546875" style="46" customWidth="1"/>
    <col min="1028" max="1028" width="21" style="46" customWidth="1"/>
    <col min="1029" max="1029" width="24.5703125" style="46" customWidth="1"/>
    <col min="1030" max="1030" width="46.28515625" style="46" customWidth="1"/>
    <col min="1031" max="1031" width="40.7109375" style="46" customWidth="1"/>
    <col min="1032" max="1277" width="9.140625" style="46"/>
    <col min="1278" max="1278" width="0" style="46" hidden="1" customWidth="1"/>
    <col min="1279" max="1279" width="11.5703125" style="46" customWidth="1"/>
    <col min="1280" max="1280" width="48.140625" style="46" customWidth="1"/>
    <col min="1281" max="1281" width="13" style="46" customWidth="1"/>
    <col min="1282" max="1282" width="13.5703125" style="46" customWidth="1"/>
    <col min="1283" max="1283" width="20.85546875" style="46" customWidth="1"/>
    <col min="1284" max="1284" width="21" style="46" customWidth="1"/>
    <col min="1285" max="1285" width="24.5703125" style="46" customWidth="1"/>
    <col min="1286" max="1286" width="46.28515625" style="46" customWidth="1"/>
    <col min="1287" max="1287" width="40.7109375" style="46" customWidth="1"/>
    <col min="1288" max="1533" width="9.140625" style="46"/>
    <col min="1534" max="1534" width="0" style="46" hidden="1" customWidth="1"/>
    <col min="1535" max="1535" width="11.5703125" style="46" customWidth="1"/>
    <col min="1536" max="1536" width="48.140625" style="46" customWidth="1"/>
    <col min="1537" max="1537" width="13" style="46" customWidth="1"/>
    <col min="1538" max="1538" width="13.5703125" style="46" customWidth="1"/>
    <col min="1539" max="1539" width="20.85546875" style="46" customWidth="1"/>
    <col min="1540" max="1540" width="21" style="46" customWidth="1"/>
    <col min="1541" max="1541" width="24.5703125" style="46" customWidth="1"/>
    <col min="1542" max="1542" width="46.28515625" style="46" customWidth="1"/>
    <col min="1543" max="1543" width="40.7109375" style="46" customWidth="1"/>
    <col min="1544" max="1789" width="9.140625" style="46"/>
    <col min="1790" max="1790" width="0" style="46" hidden="1" customWidth="1"/>
    <col min="1791" max="1791" width="11.5703125" style="46" customWidth="1"/>
    <col min="1792" max="1792" width="48.140625" style="46" customWidth="1"/>
    <col min="1793" max="1793" width="13" style="46" customWidth="1"/>
    <col min="1794" max="1794" width="13.5703125" style="46" customWidth="1"/>
    <col min="1795" max="1795" width="20.85546875" style="46" customWidth="1"/>
    <col min="1796" max="1796" width="21" style="46" customWidth="1"/>
    <col min="1797" max="1797" width="24.5703125" style="46" customWidth="1"/>
    <col min="1798" max="1798" width="46.28515625" style="46" customWidth="1"/>
    <col min="1799" max="1799" width="40.7109375" style="46" customWidth="1"/>
    <col min="1800" max="2045" width="9.140625" style="46"/>
    <col min="2046" max="2046" width="0" style="46" hidden="1" customWidth="1"/>
    <col min="2047" max="2047" width="11.5703125" style="46" customWidth="1"/>
    <col min="2048" max="2048" width="48.140625" style="46" customWidth="1"/>
    <col min="2049" max="2049" width="13" style="46" customWidth="1"/>
    <col min="2050" max="2050" width="13.5703125" style="46" customWidth="1"/>
    <col min="2051" max="2051" width="20.85546875" style="46" customWidth="1"/>
    <col min="2052" max="2052" width="21" style="46" customWidth="1"/>
    <col min="2053" max="2053" width="24.5703125" style="46" customWidth="1"/>
    <col min="2054" max="2054" width="46.28515625" style="46" customWidth="1"/>
    <col min="2055" max="2055" width="40.7109375" style="46" customWidth="1"/>
    <col min="2056" max="2301" width="9.140625" style="46"/>
    <col min="2302" max="2302" width="0" style="46" hidden="1" customWidth="1"/>
    <col min="2303" max="2303" width="11.5703125" style="46" customWidth="1"/>
    <col min="2304" max="2304" width="48.140625" style="46" customWidth="1"/>
    <col min="2305" max="2305" width="13" style="46" customWidth="1"/>
    <col min="2306" max="2306" width="13.5703125" style="46" customWidth="1"/>
    <col min="2307" max="2307" width="20.85546875" style="46" customWidth="1"/>
    <col min="2308" max="2308" width="21" style="46" customWidth="1"/>
    <col min="2309" max="2309" width="24.5703125" style="46" customWidth="1"/>
    <col min="2310" max="2310" width="46.28515625" style="46" customWidth="1"/>
    <col min="2311" max="2311" width="40.7109375" style="46" customWidth="1"/>
    <col min="2312" max="2557" width="9.140625" style="46"/>
    <col min="2558" max="2558" width="0" style="46" hidden="1" customWidth="1"/>
    <col min="2559" max="2559" width="11.5703125" style="46" customWidth="1"/>
    <col min="2560" max="2560" width="48.140625" style="46" customWidth="1"/>
    <col min="2561" max="2561" width="13" style="46" customWidth="1"/>
    <col min="2562" max="2562" width="13.5703125" style="46" customWidth="1"/>
    <col min="2563" max="2563" width="20.85546875" style="46" customWidth="1"/>
    <col min="2564" max="2564" width="21" style="46" customWidth="1"/>
    <col min="2565" max="2565" width="24.5703125" style="46" customWidth="1"/>
    <col min="2566" max="2566" width="46.28515625" style="46" customWidth="1"/>
    <col min="2567" max="2567" width="40.7109375" style="46" customWidth="1"/>
    <col min="2568" max="2813" width="9.140625" style="46"/>
    <col min="2814" max="2814" width="0" style="46" hidden="1" customWidth="1"/>
    <col min="2815" max="2815" width="11.5703125" style="46" customWidth="1"/>
    <col min="2816" max="2816" width="48.140625" style="46" customWidth="1"/>
    <col min="2817" max="2817" width="13" style="46" customWidth="1"/>
    <col min="2818" max="2818" width="13.5703125" style="46" customWidth="1"/>
    <col min="2819" max="2819" width="20.85546875" style="46" customWidth="1"/>
    <col min="2820" max="2820" width="21" style="46" customWidth="1"/>
    <col min="2821" max="2821" width="24.5703125" style="46" customWidth="1"/>
    <col min="2822" max="2822" width="46.28515625" style="46" customWidth="1"/>
    <col min="2823" max="2823" width="40.7109375" style="46" customWidth="1"/>
    <col min="2824" max="3069" width="9.140625" style="46"/>
    <col min="3070" max="3070" width="0" style="46" hidden="1" customWidth="1"/>
    <col min="3071" max="3071" width="11.5703125" style="46" customWidth="1"/>
    <col min="3072" max="3072" width="48.140625" style="46" customWidth="1"/>
    <col min="3073" max="3073" width="13" style="46" customWidth="1"/>
    <col min="3074" max="3074" width="13.5703125" style="46" customWidth="1"/>
    <col min="3075" max="3075" width="20.85546875" style="46" customWidth="1"/>
    <col min="3076" max="3076" width="21" style="46" customWidth="1"/>
    <col min="3077" max="3077" width="24.5703125" style="46" customWidth="1"/>
    <col min="3078" max="3078" width="46.28515625" style="46" customWidth="1"/>
    <col min="3079" max="3079" width="40.7109375" style="46" customWidth="1"/>
    <col min="3080" max="3325" width="9.140625" style="46"/>
    <col min="3326" max="3326" width="0" style="46" hidden="1" customWidth="1"/>
    <col min="3327" max="3327" width="11.5703125" style="46" customWidth="1"/>
    <col min="3328" max="3328" width="48.140625" style="46" customWidth="1"/>
    <col min="3329" max="3329" width="13" style="46" customWidth="1"/>
    <col min="3330" max="3330" width="13.5703125" style="46" customWidth="1"/>
    <col min="3331" max="3331" width="20.85546875" style="46" customWidth="1"/>
    <col min="3332" max="3332" width="21" style="46" customWidth="1"/>
    <col min="3333" max="3333" width="24.5703125" style="46" customWidth="1"/>
    <col min="3334" max="3334" width="46.28515625" style="46" customWidth="1"/>
    <col min="3335" max="3335" width="40.7109375" style="46" customWidth="1"/>
    <col min="3336" max="3581" width="9.140625" style="46"/>
    <col min="3582" max="3582" width="0" style="46" hidden="1" customWidth="1"/>
    <col min="3583" max="3583" width="11.5703125" style="46" customWidth="1"/>
    <col min="3584" max="3584" width="48.140625" style="46" customWidth="1"/>
    <col min="3585" max="3585" width="13" style="46" customWidth="1"/>
    <col min="3586" max="3586" width="13.5703125" style="46" customWidth="1"/>
    <col min="3587" max="3587" width="20.85546875" style="46" customWidth="1"/>
    <col min="3588" max="3588" width="21" style="46" customWidth="1"/>
    <col min="3589" max="3589" width="24.5703125" style="46" customWidth="1"/>
    <col min="3590" max="3590" width="46.28515625" style="46" customWidth="1"/>
    <col min="3591" max="3591" width="40.7109375" style="46" customWidth="1"/>
    <col min="3592" max="3837" width="9.140625" style="46"/>
    <col min="3838" max="3838" width="0" style="46" hidden="1" customWidth="1"/>
    <col min="3839" max="3839" width="11.5703125" style="46" customWidth="1"/>
    <col min="3840" max="3840" width="48.140625" style="46" customWidth="1"/>
    <col min="3841" max="3841" width="13" style="46" customWidth="1"/>
    <col min="3842" max="3842" width="13.5703125" style="46" customWidth="1"/>
    <col min="3843" max="3843" width="20.85546875" style="46" customWidth="1"/>
    <col min="3844" max="3844" width="21" style="46" customWidth="1"/>
    <col min="3845" max="3845" width="24.5703125" style="46" customWidth="1"/>
    <col min="3846" max="3846" width="46.28515625" style="46" customWidth="1"/>
    <col min="3847" max="3847" width="40.7109375" style="46" customWidth="1"/>
    <col min="3848" max="4093" width="9.140625" style="46"/>
    <col min="4094" max="4094" width="0" style="46" hidden="1" customWidth="1"/>
    <col min="4095" max="4095" width="11.5703125" style="46" customWidth="1"/>
    <col min="4096" max="4096" width="48.140625" style="46" customWidth="1"/>
    <col min="4097" max="4097" width="13" style="46" customWidth="1"/>
    <col min="4098" max="4098" width="13.5703125" style="46" customWidth="1"/>
    <col min="4099" max="4099" width="20.85546875" style="46" customWidth="1"/>
    <col min="4100" max="4100" width="21" style="46" customWidth="1"/>
    <col min="4101" max="4101" width="24.5703125" style="46" customWidth="1"/>
    <col min="4102" max="4102" width="46.28515625" style="46" customWidth="1"/>
    <col min="4103" max="4103" width="40.7109375" style="46" customWidth="1"/>
    <col min="4104" max="4349" width="9.140625" style="46"/>
    <col min="4350" max="4350" width="0" style="46" hidden="1" customWidth="1"/>
    <col min="4351" max="4351" width="11.5703125" style="46" customWidth="1"/>
    <col min="4352" max="4352" width="48.140625" style="46" customWidth="1"/>
    <col min="4353" max="4353" width="13" style="46" customWidth="1"/>
    <col min="4354" max="4354" width="13.5703125" style="46" customWidth="1"/>
    <col min="4355" max="4355" width="20.85546875" style="46" customWidth="1"/>
    <col min="4356" max="4356" width="21" style="46" customWidth="1"/>
    <col min="4357" max="4357" width="24.5703125" style="46" customWidth="1"/>
    <col min="4358" max="4358" width="46.28515625" style="46" customWidth="1"/>
    <col min="4359" max="4359" width="40.7109375" style="46" customWidth="1"/>
    <col min="4360" max="4605" width="9.140625" style="46"/>
    <col min="4606" max="4606" width="0" style="46" hidden="1" customWidth="1"/>
    <col min="4607" max="4607" width="11.5703125" style="46" customWidth="1"/>
    <col min="4608" max="4608" width="48.140625" style="46" customWidth="1"/>
    <col min="4609" max="4609" width="13" style="46" customWidth="1"/>
    <col min="4610" max="4610" width="13.5703125" style="46" customWidth="1"/>
    <col min="4611" max="4611" width="20.85546875" style="46" customWidth="1"/>
    <col min="4612" max="4612" width="21" style="46" customWidth="1"/>
    <col min="4613" max="4613" width="24.5703125" style="46" customWidth="1"/>
    <col min="4614" max="4614" width="46.28515625" style="46" customWidth="1"/>
    <col min="4615" max="4615" width="40.7109375" style="46" customWidth="1"/>
    <col min="4616" max="4861" width="9.140625" style="46"/>
    <col min="4862" max="4862" width="0" style="46" hidden="1" customWidth="1"/>
    <col min="4863" max="4863" width="11.5703125" style="46" customWidth="1"/>
    <col min="4864" max="4864" width="48.140625" style="46" customWidth="1"/>
    <col min="4865" max="4865" width="13" style="46" customWidth="1"/>
    <col min="4866" max="4866" width="13.5703125" style="46" customWidth="1"/>
    <col min="4867" max="4867" width="20.85546875" style="46" customWidth="1"/>
    <col min="4868" max="4868" width="21" style="46" customWidth="1"/>
    <col min="4869" max="4869" width="24.5703125" style="46" customWidth="1"/>
    <col min="4870" max="4870" width="46.28515625" style="46" customWidth="1"/>
    <col min="4871" max="4871" width="40.7109375" style="46" customWidth="1"/>
    <col min="4872" max="5117" width="9.140625" style="46"/>
    <col min="5118" max="5118" width="0" style="46" hidden="1" customWidth="1"/>
    <col min="5119" max="5119" width="11.5703125" style="46" customWidth="1"/>
    <col min="5120" max="5120" width="48.140625" style="46" customWidth="1"/>
    <col min="5121" max="5121" width="13" style="46" customWidth="1"/>
    <col min="5122" max="5122" width="13.5703125" style="46" customWidth="1"/>
    <col min="5123" max="5123" width="20.85546875" style="46" customWidth="1"/>
    <col min="5124" max="5124" width="21" style="46" customWidth="1"/>
    <col min="5125" max="5125" width="24.5703125" style="46" customWidth="1"/>
    <col min="5126" max="5126" width="46.28515625" style="46" customWidth="1"/>
    <col min="5127" max="5127" width="40.7109375" style="46" customWidth="1"/>
    <col min="5128" max="5373" width="9.140625" style="46"/>
    <col min="5374" max="5374" width="0" style="46" hidden="1" customWidth="1"/>
    <col min="5375" max="5375" width="11.5703125" style="46" customWidth="1"/>
    <col min="5376" max="5376" width="48.140625" style="46" customWidth="1"/>
    <col min="5377" max="5377" width="13" style="46" customWidth="1"/>
    <col min="5378" max="5378" width="13.5703125" style="46" customWidth="1"/>
    <col min="5379" max="5379" width="20.85546875" style="46" customWidth="1"/>
    <col min="5380" max="5380" width="21" style="46" customWidth="1"/>
    <col min="5381" max="5381" width="24.5703125" style="46" customWidth="1"/>
    <col min="5382" max="5382" width="46.28515625" style="46" customWidth="1"/>
    <col min="5383" max="5383" width="40.7109375" style="46" customWidth="1"/>
    <col min="5384" max="5629" width="9.140625" style="46"/>
    <col min="5630" max="5630" width="0" style="46" hidden="1" customWidth="1"/>
    <col min="5631" max="5631" width="11.5703125" style="46" customWidth="1"/>
    <col min="5632" max="5632" width="48.140625" style="46" customWidth="1"/>
    <col min="5633" max="5633" width="13" style="46" customWidth="1"/>
    <col min="5634" max="5634" width="13.5703125" style="46" customWidth="1"/>
    <col min="5635" max="5635" width="20.85546875" style="46" customWidth="1"/>
    <col min="5636" max="5636" width="21" style="46" customWidth="1"/>
    <col min="5637" max="5637" width="24.5703125" style="46" customWidth="1"/>
    <col min="5638" max="5638" width="46.28515625" style="46" customWidth="1"/>
    <col min="5639" max="5639" width="40.7109375" style="46" customWidth="1"/>
    <col min="5640" max="5885" width="9.140625" style="46"/>
    <col min="5886" max="5886" width="0" style="46" hidden="1" customWidth="1"/>
    <col min="5887" max="5887" width="11.5703125" style="46" customWidth="1"/>
    <col min="5888" max="5888" width="48.140625" style="46" customWidth="1"/>
    <col min="5889" max="5889" width="13" style="46" customWidth="1"/>
    <col min="5890" max="5890" width="13.5703125" style="46" customWidth="1"/>
    <col min="5891" max="5891" width="20.85546875" style="46" customWidth="1"/>
    <col min="5892" max="5892" width="21" style="46" customWidth="1"/>
    <col min="5893" max="5893" width="24.5703125" style="46" customWidth="1"/>
    <col min="5894" max="5894" width="46.28515625" style="46" customWidth="1"/>
    <col min="5895" max="5895" width="40.7109375" style="46" customWidth="1"/>
    <col min="5896" max="6141" width="9.140625" style="46"/>
    <col min="6142" max="6142" width="0" style="46" hidden="1" customWidth="1"/>
    <col min="6143" max="6143" width="11.5703125" style="46" customWidth="1"/>
    <col min="6144" max="6144" width="48.140625" style="46" customWidth="1"/>
    <col min="6145" max="6145" width="13" style="46" customWidth="1"/>
    <col min="6146" max="6146" width="13.5703125" style="46" customWidth="1"/>
    <col min="6147" max="6147" width="20.85546875" style="46" customWidth="1"/>
    <col min="6148" max="6148" width="21" style="46" customWidth="1"/>
    <col min="6149" max="6149" width="24.5703125" style="46" customWidth="1"/>
    <col min="6150" max="6150" width="46.28515625" style="46" customWidth="1"/>
    <col min="6151" max="6151" width="40.7109375" style="46" customWidth="1"/>
    <col min="6152" max="6397" width="9.140625" style="46"/>
    <col min="6398" max="6398" width="0" style="46" hidden="1" customWidth="1"/>
    <col min="6399" max="6399" width="11.5703125" style="46" customWidth="1"/>
    <col min="6400" max="6400" width="48.140625" style="46" customWidth="1"/>
    <col min="6401" max="6401" width="13" style="46" customWidth="1"/>
    <col min="6402" max="6402" width="13.5703125" style="46" customWidth="1"/>
    <col min="6403" max="6403" width="20.85546875" style="46" customWidth="1"/>
    <col min="6404" max="6404" width="21" style="46" customWidth="1"/>
    <col min="6405" max="6405" width="24.5703125" style="46" customWidth="1"/>
    <col min="6406" max="6406" width="46.28515625" style="46" customWidth="1"/>
    <col min="6407" max="6407" width="40.7109375" style="46" customWidth="1"/>
    <col min="6408" max="6653" width="9.140625" style="46"/>
    <col min="6654" max="6654" width="0" style="46" hidden="1" customWidth="1"/>
    <col min="6655" max="6655" width="11.5703125" style="46" customWidth="1"/>
    <col min="6656" max="6656" width="48.140625" style="46" customWidth="1"/>
    <col min="6657" max="6657" width="13" style="46" customWidth="1"/>
    <col min="6658" max="6658" width="13.5703125" style="46" customWidth="1"/>
    <col min="6659" max="6659" width="20.85546875" style="46" customWidth="1"/>
    <col min="6660" max="6660" width="21" style="46" customWidth="1"/>
    <col min="6661" max="6661" width="24.5703125" style="46" customWidth="1"/>
    <col min="6662" max="6662" width="46.28515625" style="46" customWidth="1"/>
    <col min="6663" max="6663" width="40.7109375" style="46" customWidth="1"/>
    <col min="6664" max="6909" width="9.140625" style="46"/>
    <col min="6910" max="6910" width="0" style="46" hidden="1" customWidth="1"/>
    <col min="6911" max="6911" width="11.5703125" style="46" customWidth="1"/>
    <col min="6912" max="6912" width="48.140625" style="46" customWidth="1"/>
    <col min="6913" max="6913" width="13" style="46" customWidth="1"/>
    <col min="6914" max="6914" width="13.5703125" style="46" customWidth="1"/>
    <col min="6915" max="6915" width="20.85546875" style="46" customWidth="1"/>
    <col min="6916" max="6916" width="21" style="46" customWidth="1"/>
    <col min="6917" max="6917" width="24.5703125" style="46" customWidth="1"/>
    <col min="6918" max="6918" width="46.28515625" style="46" customWidth="1"/>
    <col min="6919" max="6919" width="40.7109375" style="46" customWidth="1"/>
    <col min="6920" max="7165" width="9.140625" style="46"/>
    <col min="7166" max="7166" width="0" style="46" hidden="1" customWidth="1"/>
    <col min="7167" max="7167" width="11.5703125" style="46" customWidth="1"/>
    <col min="7168" max="7168" width="48.140625" style="46" customWidth="1"/>
    <col min="7169" max="7169" width="13" style="46" customWidth="1"/>
    <col min="7170" max="7170" width="13.5703125" style="46" customWidth="1"/>
    <col min="7171" max="7171" width="20.85546875" style="46" customWidth="1"/>
    <col min="7172" max="7172" width="21" style="46" customWidth="1"/>
    <col min="7173" max="7173" width="24.5703125" style="46" customWidth="1"/>
    <col min="7174" max="7174" width="46.28515625" style="46" customWidth="1"/>
    <col min="7175" max="7175" width="40.7109375" style="46" customWidth="1"/>
    <col min="7176" max="7421" width="9.140625" style="46"/>
    <col min="7422" max="7422" width="0" style="46" hidden="1" customWidth="1"/>
    <col min="7423" max="7423" width="11.5703125" style="46" customWidth="1"/>
    <col min="7424" max="7424" width="48.140625" style="46" customWidth="1"/>
    <col min="7425" max="7425" width="13" style="46" customWidth="1"/>
    <col min="7426" max="7426" width="13.5703125" style="46" customWidth="1"/>
    <col min="7427" max="7427" width="20.85546875" style="46" customWidth="1"/>
    <col min="7428" max="7428" width="21" style="46" customWidth="1"/>
    <col min="7429" max="7429" width="24.5703125" style="46" customWidth="1"/>
    <col min="7430" max="7430" width="46.28515625" style="46" customWidth="1"/>
    <col min="7431" max="7431" width="40.7109375" style="46" customWidth="1"/>
    <col min="7432" max="7677" width="9.140625" style="46"/>
    <col min="7678" max="7678" width="0" style="46" hidden="1" customWidth="1"/>
    <col min="7679" max="7679" width="11.5703125" style="46" customWidth="1"/>
    <col min="7680" max="7680" width="48.140625" style="46" customWidth="1"/>
    <col min="7681" max="7681" width="13" style="46" customWidth="1"/>
    <col min="7682" max="7682" width="13.5703125" style="46" customWidth="1"/>
    <col min="7683" max="7683" width="20.85546875" style="46" customWidth="1"/>
    <col min="7684" max="7684" width="21" style="46" customWidth="1"/>
    <col min="7685" max="7685" width="24.5703125" style="46" customWidth="1"/>
    <col min="7686" max="7686" width="46.28515625" style="46" customWidth="1"/>
    <col min="7687" max="7687" width="40.7109375" style="46" customWidth="1"/>
    <col min="7688" max="7933" width="9.140625" style="46"/>
    <col min="7934" max="7934" width="0" style="46" hidden="1" customWidth="1"/>
    <col min="7935" max="7935" width="11.5703125" style="46" customWidth="1"/>
    <col min="7936" max="7936" width="48.140625" style="46" customWidth="1"/>
    <col min="7937" max="7937" width="13" style="46" customWidth="1"/>
    <col min="7938" max="7938" width="13.5703125" style="46" customWidth="1"/>
    <col min="7939" max="7939" width="20.85546875" style="46" customWidth="1"/>
    <col min="7940" max="7940" width="21" style="46" customWidth="1"/>
    <col min="7941" max="7941" width="24.5703125" style="46" customWidth="1"/>
    <col min="7942" max="7942" width="46.28515625" style="46" customWidth="1"/>
    <col min="7943" max="7943" width="40.7109375" style="46" customWidth="1"/>
    <col min="7944" max="8189" width="9.140625" style="46"/>
    <col min="8190" max="8190" width="0" style="46" hidden="1" customWidth="1"/>
    <col min="8191" max="8191" width="11.5703125" style="46" customWidth="1"/>
    <col min="8192" max="8192" width="48.140625" style="46" customWidth="1"/>
    <col min="8193" max="8193" width="13" style="46" customWidth="1"/>
    <col min="8194" max="8194" width="13.5703125" style="46" customWidth="1"/>
    <col min="8195" max="8195" width="20.85546875" style="46" customWidth="1"/>
    <col min="8196" max="8196" width="21" style="46" customWidth="1"/>
    <col min="8197" max="8197" width="24.5703125" style="46" customWidth="1"/>
    <col min="8198" max="8198" width="46.28515625" style="46" customWidth="1"/>
    <col min="8199" max="8199" width="40.7109375" style="46" customWidth="1"/>
    <col min="8200" max="8445" width="9.140625" style="46"/>
    <col min="8446" max="8446" width="0" style="46" hidden="1" customWidth="1"/>
    <col min="8447" max="8447" width="11.5703125" style="46" customWidth="1"/>
    <col min="8448" max="8448" width="48.140625" style="46" customWidth="1"/>
    <col min="8449" max="8449" width="13" style="46" customWidth="1"/>
    <col min="8450" max="8450" width="13.5703125" style="46" customWidth="1"/>
    <col min="8451" max="8451" width="20.85546875" style="46" customWidth="1"/>
    <col min="8452" max="8452" width="21" style="46" customWidth="1"/>
    <col min="8453" max="8453" width="24.5703125" style="46" customWidth="1"/>
    <col min="8454" max="8454" width="46.28515625" style="46" customWidth="1"/>
    <col min="8455" max="8455" width="40.7109375" style="46" customWidth="1"/>
    <col min="8456" max="8701" width="9.140625" style="46"/>
    <col min="8702" max="8702" width="0" style="46" hidden="1" customWidth="1"/>
    <col min="8703" max="8703" width="11.5703125" style="46" customWidth="1"/>
    <col min="8704" max="8704" width="48.140625" style="46" customWidth="1"/>
    <col min="8705" max="8705" width="13" style="46" customWidth="1"/>
    <col min="8706" max="8706" width="13.5703125" style="46" customWidth="1"/>
    <col min="8707" max="8707" width="20.85546875" style="46" customWidth="1"/>
    <col min="8708" max="8708" width="21" style="46" customWidth="1"/>
    <col min="8709" max="8709" width="24.5703125" style="46" customWidth="1"/>
    <col min="8710" max="8710" width="46.28515625" style="46" customWidth="1"/>
    <col min="8711" max="8711" width="40.7109375" style="46" customWidth="1"/>
    <col min="8712" max="8957" width="9.140625" style="46"/>
    <col min="8958" max="8958" width="0" style="46" hidden="1" customWidth="1"/>
    <col min="8959" max="8959" width="11.5703125" style="46" customWidth="1"/>
    <col min="8960" max="8960" width="48.140625" style="46" customWidth="1"/>
    <col min="8961" max="8961" width="13" style="46" customWidth="1"/>
    <col min="8962" max="8962" width="13.5703125" style="46" customWidth="1"/>
    <col min="8963" max="8963" width="20.85546875" style="46" customWidth="1"/>
    <col min="8964" max="8964" width="21" style="46" customWidth="1"/>
    <col min="8965" max="8965" width="24.5703125" style="46" customWidth="1"/>
    <col min="8966" max="8966" width="46.28515625" style="46" customWidth="1"/>
    <col min="8967" max="8967" width="40.7109375" style="46" customWidth="1"/>
    <col min="8968" max="9213" width="9.140625" style="46"/>
    <col min="9214" max="9214" width="0" style="46" hidden="1" customWidth="1"/>
    <col min="9215" max="9215" width="11.5703125" style="46" customWidth="1"/>
    <col min="9216" max="9216" width="48.140625" style="46" customWidth="1"/>
    <col min="9217" max="9217" width="13" style="46" customWidth="1"/>
    <col min="9218" max="9218" width="13.5703125" style="46" customWidth="1"/>
    <col min="9219" max="9219" width="20.85546875" style="46" customWidth="1"/>
    <col min="9220" max="9220" width="21" style="46" customWidth="1"/>
    <col min="9221" max="9221" width="24.5703125" style="46" customWidth="1"/>
    <col min="9222" max="9222" width="46.28515625" style="46" customWidth="1"/>
    <col min="9223" max="9223" width="40.7109375" style="46" customWidth="1"/>
    <col min="9224" max="9469" width="9.140625" style="46"/>
    <col min="9470" max="9470" width="0" style="46" hidden="1" customWidth="1"/>
    <col min="9471" max="9471" width="11.5703125" style="46" customWidth="1"/>
    <col min="9472" max="9472" width="48.140625" style="46" customWidth="1"/>
    <col min="9473" max="9473" width="13" style="46" customWidth="1"/>
    <col min="9474" max="9474" width="13.5703125" style="46" customWidth="1"/>
    <col min="9475" max="9475" width="20.85546875" style="46" customWidth="1"/>
    <col min="9476" max="9476" width="21" style="46" customWidth="1"/>
    <col min="9477" max="9477" width="24.5703125" style="46" customWidth="1"/>
    <col min="9478" max="9478" width="46.28515625" style="46" customWidth="1"/>
    <col min="9479" max="9479" width="40.7109375" style="46" customWidth="1"/>
    <col min="9480" max="9725" width="9.140625" style="46"/>
    <col min="9726" max="9726" width="0" style="46" hidden="1" customWidth="1"/>
    <col min="9727" max="9727" width="11.5703125" style="46" customWidth="1"/>
    <col min="9728" max="9728" width="48.140625" style="46" customWidth="1"/>
    <col min="9729" max="9729" width="13" style="46" customWidth="1"/>
    <col min="9730" max="9730" width="13.5703125" style="46" customWidth="1"/>
    <col min="9731" max="9731" width="20.85546875" style="46" customWidth="1"/>
    <col min="9732" max="9732" width="21" style="46" customWidth="1"/>
    <col min="9733" max="9733" width="24.5703125" style="46" customWidth="1"/>
    <col min="9734" max="9734" width="46.28515625" style="46" customWidth="1"/>
    <col min="9735" max="9735" width="40.7109375" style="46" customWidth="1"/>
    <col min="9736" max="9981" width="9.140625" style="46"/>
    <col min="9982" max="9982" width="0" style="46" hidden="1" customWidth="1"/>
    <col min="9983" max="9983" width="11.5703125" style="46" customWidth="1"/>
    <col min="9984" max="9984" width="48.140625" style="46" customWidth="1"/>
    <col min="9985" max="9985" width="13" style="46" customWidth="1"/>
    <col min="9986" max="9986" width="13.5703125" style="46" customWidth="1"/>
    <col min="9987" max="9987" width="20.85546875" style="46" customWidth="1"/>
    <col min="9988" max="9988" width="21" style="46" customWidth="1"/>
    <col min="9989" max="9989" width="24.5703125" style="46" customWidth="1"/>
    <col min="9990" max="9990" width="46.28515625" style="46" customWidth="1"/>
    <col min="9991" max="9991" width="40.7109375" style="46" customWidth="1"/>
    <col min="9992" max="10237" width="9.140625" style="46"/>
    <col min="10238" max="10238" width="0" style="46" hidden="1" customWidth="1"/>
    <col min="10239" max="10239" width="11.5703125" style="46" customWidth="1"/>
    <col min="10240" max="10240" width="48.140625" style="46" customWidth="1"/>
    <col min="10241" max="10241" width="13" style="46" customWidth="1"/>
    <col min="10242" max="10242" width="13.5703125" style="46" customWidth="1"/>
    <col min="10243" max="10243" width="20.85546875" style="46" customWidth="1"/>
    <col min="10244" max="10244" width="21" style="46" customWidth="1"/>
    <col min="10245" max="10245" width="24.5703125" style="46" customWidth="1"/>
    <col min="10246" max="10246" width="46.28515625" style="46" customWidth="1"/>
    <col min="10247" max="10247" width="40.7109375" style="46" customWidth="1"/>
    <col min="10248" max="10493" width="9.140625" style="46"/>
    <col min="10494" max="10494" width="0" style="46" hidden="1" customWidth="1"/>
    <col min="10495" max="10495" width="11.5703125" style="46" customWidth="1"/>
    <col min="10496" max="10496" width="48.140625" style="46" customWidth="1"/>
    <col min="10497" max="10497" width="13" style="46" customWidth="1"/>
    <col min="10498" max="10498" width="13.5703125" style="46" customWidth="1"/>
    <col min="10499" max="10499" width="20.85546875" style="46" customWidth="1"/>
    <col min="10500" max="10500" width="21" style="46" customWidth="1"/>
    <col min="10501" max="10501" width="24.5703125" style="46" customWidth="1"/>
    <col min="10502" max="10502" width="46.28515625" style="46" customWidth="1"/>
    <col min="10503" max="10503" width="40.7109375" style="46" customWidth="1"/>
    <col min="10504" max="10749" width="9.140625" style="46"/>
    <col min="10750" max="10750" width="0" style="46" hidden="1" customWidth="1"/>
    <col min="10751" max="10751" width="11.5703125" style="46" customWidth="1"/>
    <col min="10752" max="10752" width="48.140625" style="46" customWidth="1"/>
    <col min="10753" max="10753" width="13" style="46" customWidth="1"/>
    <col min="10754" max="10754" width="13.5703125" style="46" customWidth="1"/>
    <col min="10755" max="10755" width="20.85546875" style="46" customWidth="1"/>
    <col min="10756" max="10756" width="21" style="46" customWidth="1"/>
    <col min="10757" max="10757" width="24.5703125" style="46" customWidth="1"/>
    <col min="10758" max="10758" width="46.28515625" style="46" customWidth="1"/>
    <col min="10759" max="10759" width="40.7109375" style="46" customWidth="1"/>
    <col min="10760" max="11005" width="9.140625" style="46"/>
    <col min="11006" max="11006" width="0" style="46" hidden="1" customWidth="1"/>
    <col min="11007" max="11007" width="11.5703125" style="46" customWidth="1"/>
    <col min="11008" max="11008" width="48.140625" style="46" customWidth="1"/>
    <col min="11009" max="11009" width="13" style="46" customWidth="1"/>
    <col min="11010" max="11010" width="13.5703125" style="46" customWidth="1"/>
    <col min="11011" max="11011" width="20.85546875" style="46" customWidth="1"/>
    <col min="11012" max="11012" width="21" style="46" customWidth="1"/>
    <col min="11013" max="11013" width="24.5703125" style="46" customWidth="1"/>
    <col min="11014" max="11014" width="46.28515625" style="46" customWidth="1"/>
    <col min="11015" max="11015" width="40.7109375" style="46" customWidth="1"/>
    <col min="11016" max="11261" width="9.140625" style="46"/>
    <col min="11262" max="11262" width="0" style="46" hidden="1" customWidth="1"/>
    <col min="11263" max="11263" width="11.5703125" style="46" customWidth="1"/>
    <col min="11264" max="11264" width="48.140625" style="46" customWidth="1"/>
    <col min="11265" max="11265" width="13" style="46" customWidth="1"/>
    <col min="11266" max="11266" width="13.5703125" style="46" customWidth="1"/>
    <col min="11267" max="11267" width="20.85546875" style="46" customWidth="1"/>
    <col min="11268" max="11268" width="21" style="46" customWidth="1"/>
    <col min="11269" max="11269" width="24.5703125" style="46" customWidth="1"/>
    <col min="11270" max="11270" width="46.28515625" style="46" customWidth="1"/>
    <col min="11271" max="11271" width="40.7109375" style="46" customWidth="1"/>
    <col min="11272" max="11517" width="9.140625" style="46"/>
    <col min="11518" max="11518" width="0" style="46" hidden="1" customWidth="1"/>
    <col min="11519" max="11519" width="11.5703125" style="46" customWidth="1"/>
    <col min="11520" max="11520" width="48.140625" style="46" customWidth="1"/>
    <col min="11521" max="11521" width="13" style="46" customWidth="1"/>
    <col min="11522" max="11522" width="13.5703125" style="46" customWidth="1"/>
    <col min="11523" max="11523" width="20.85546875" style="46" customWidth="1"/>
    <col min="11524" max="11524" width="21" style="46" customWidth="1"/>
    <col min="11525" max="11525" width="24.5703125" style="46" customWidth="1"/>
    <col min="11526" max="11526" width="46.28515625" style="46" customWidth="1"/>
    <col min="11527" max="11527" width="40.7109375" style="46" customWidth="1"/>
    <col min="11528" max="11773" width="9.140625" style="46"/>
    <col min="11774" max="11774" width="0" style="46" hidden="1" customWidth="1"/>
    <col min="11775" max="11775" width="11.5703125" style="46" customWidth="1"/>
    <col min="11776" max="11776" width="48.140625" style="46" customWidth="1"/>
    <col min="11777" max="11777" width="13" style="46" customWidth="1"/>
    <col min="11778" max="11778" width="13.5703125" style="46" customWidth="1"/>
    <col min="11779" max="11779" width="20.85546875" style="46" customWidth="1"/>
    <col min="11780" max="11780" width="21" style="46" customWidth="1"/>
    <col min="11781" max="11781" width="24.5703125" style="46" customWidth="1"/>
    <col min="11782" max="11782" width="46.28515625" style="46" customWidth="1"/>
    <col min="11783" max="11783" width="40.7109375" style="46" customWidth="1"/>
    <col min="11784" max="12029" width="9.140625" style="46"/>
    <col min="12030" max="12030" width="0" style="46" hidden="1" customWidth="1"/>
    <col min="12031" max="12031" width="11.5703125" style="46" customWidth="1"/>
    <col min="12032" max="12032" width="48.140625" style="46" customWidth="1"/>
    <col min="12033" max="12033" width="13" style="46" customWidth="1"/>
    <col min="12034" max="12034" width="13.5703125" style="46" customWidth="1"/>
    <col min="12035" max="12035" width="20.85546875" style="46" customWidth="1"/>
    <col min="12036" max="12036" width="21" style="46" customWidth="1"/>
    <col min="12037" max="12037" width="24.5703125" style="46" customWidth="1"/>
    <col min="12038" max="12038" width="46.28515625" style="46" customWidth="1"/>
    <col min="12039" max="12039" width="40.7109375" style="46" customWidth="1"/>
    <col min="12040" max="12285" width="9.140625" style="46"/>
    <col min="12286" max="12286" width="0" style="46" hidden="1" customWidth="1"/>
    <col min="12287" max="12287" width="11.5703125" style="46" customWidth="1"/>
    <col min="12288" max="12288" width="48.140625" style="46" customWidth="1"/>
    <col min="12289" max="12289" width="13" style="46" customWidth="1"/>
    <col min="12290" max="12290" width="13.5703125" style="46" customWidth="1"/>
    <col min="12291" max="12291" width="20.85546875" style="46" customWidth="1"/>
    <col min="12292" max="12292" width="21" style="46" customWidth="1"/>
    <col min="12293" max="12293" width="24.5703125" style="46" customWidth="1"/>
    <col min="12294" max="12294" width="46.28515625" style="46" customWidth="1"/>
    <col min="12295" max="12295" width="40.7109375" style="46" customWidth="1"/>
    <col min="12296" max="12541" width="9.140625" style="46"/>
    <col min="12542" max="12542" width="0" style="46" hidden="1" customWidth="1"/>
    <col min="12543" max="12543" width="11.5703125" style="46" customWidth="1"/>
    <col min="12544" max="12544" width="48.140625" style="46" customWidth="1"/>
    <col min="12545" max="12545" width="13" style="46" customWidth="1"/>
    <col min="12546" max="12546" width="13.5703125" style="46" customWidth="1"/>
    <col min="12547" max="12547" width="20.85546875" style="46" customWidth="1"/>
    <col min="12548" max="12548" width="21" style="46" customWidth="1"/>
    <col min="12549" max="12549" width="24.5703125" style="46" customWidth="1"/>
    <col min="12550" max="12550" width="46.28515625" style="46" customWidth="1"/>
    <col min="12551" max="12551" width="40.7109375" style="46" customWidth="1"/>
    <col min="12552" max="12797" width="9.140625" style="46"/>
    <col min="12798" max="12798" width="0" style="46" hidden="1" customWidth="1"/>
    <col min="12799" max="12799" width="11.5703125" style="46" customWidth="1"/>
    <col min="12800" max="12800" width="48.140625" style="46" customWidth="1"/>
    <col min="12801" max="12801" width="13" style="46" customWidth="1"/>
    <col min="12802" max="12802" width="13.5703125" style="46" customWidth="1"/>
    <col min="12803" max="12803" width="20.85546875" style="46" customWidth="1"/>
    <col min="12804" max="12804" width="21" style="46" customWidth="1"/>
    <col min="12805" max="12805" width="24.5703125" style="46" customWidth="1"/>
    <col min="12806" max="12806" width="46.28515625" style="46" customWidth="1"/>
    <col min="12807" max="12807" width="40.7109375" style="46" customWidth="1"/>
    <col min="12808" max="13053" width="9.140625" style="46"/>
    <col min="13054" max="13054" width="0" style="46" hidden="1" customWidth="1"/>
    <col min="13055" max="13055" width="11.5703125" style="46" customWidth="1"/>
    <col min="13056" max="13056" width="48.140625" style="46" customWidth="1"/>
    <col min="13057" max="13057" width="13" style="46" customWidth="1"/>
    <col min="13058" max="13058" width="13.5703125" style="46" customWidth="1"/>
    <col min="13059" max="13059" width="20.85546875" style="46" customWidth="1"/>
    <col min="13060" max="13060" width="21" style="46" customWidth="1"/>
    <col min="13061" max="13061" width="24.5703125" style="46" customWidth="1"/>
    <col min="13062" max="13062" width="46.28515625" style="46" customWidth="1"/>
    <col min="13063" max="13063" width="40.7109375" style="46" customWidth="1"/>
    <col min="13064" max="13309" width="9.140625" style="46"/>
    <col min="13310" max="13310" width="0" style="46" hidden="1" customWidth="1"/>
    <col min="13311" max="13311" width="11.5703125" style="46" customWidth="1"/>
    <col min="13312" max="13312" width="48.140625" style="46" customWidth="1"/>
    <col min="13313" max="13313" width="13" style="46" customWidth="1"/>
    <col min="13314" max="13314" width="13.5703125" style="46" customWidth="1"/>
    <col min="13315" max="13315" width="20.85546875" style="46" customWidth="1"/>
    <col min="13316" max="13316" width="21" style="46" customWidth="1"/>
    <col min="13317" max="13317" width="24.5703125" style="46" customWidth="1"/>
    <col min="13318" max="13318" width="46.28515625" style="46" customWidth="1"/>
    <col min="13319" max="13319" width="40.7109375" style="46" customWidth="1"/>
    <col min="13320" max="13565" width="9.140625" style="46"/>
    <col min="13566" max="13566" width="0" style="46" hidden="1" customWidth="1"/>
    <col min="13567" max="13567" width="11.5703125" style="46" customWidth="1"/>
    <col min="13568" max="13568" width="48.140625" style="46" customWidth="1"/>
    <col min="13569" max="13569" width="13" style="46" customWidth="1"/>
    <col min="13570" max="13570" width="13.5703125" style="46" customWidth="1"/>
    <col min="13571" max="13571" width="20.85546875" style="46" customWidth="1"/>
    <col min="13572" max="13572" width="21" style="46" customWidth="1"/>
    <col min="13573" max="13573" width="24.5703125" style="46" customWidth="1"/>
    <col min="13574" max="13574" width="46.28515625" style="46" customWidth="1"/>
    <col min="13575" max="13575" width="40.7109375" style="46" customWidth="1"/>
    <col min="13576" max="13821" width="9.140625" style="46"/>
    <col min="13822" max="13822" width="0" style="46" hidden="1" customWidth="1"/>
    <col min="13823" max="13823" width="11.5703125" style="46" customWidth="1"/>
    <col min="13824" max="13824" width="48.140625" style="46" customWidth="1"/>
    <col min="13825" max="13825" width="13" style="46" customWidth="1"/>
    <col min="13826" max="13826" width="13.5703125" style="46" customWidth="1"/>
    <col min="13827" max="13827" width="20.85546875" style="46" customWidth="1"/>
    <col min="13828" max="13828" width="21" style="46" customWidth="1"/>
    <col min="13829" max="13829" width="24.5703125" style="46" customWidth="1"/>
    <col min="13830" max="13830" width="46.28515625" style="46" customWidth="1"/>
    <col min="13831" max="13831" width="40.7109375" style="46" customWidth="1"/>
    <col min="13832" max="14077" width="9.140625" style="46"/>
    <col min="14078" max="14078" width="0" style="46" hidden="1" customWidth="1"/>
    <col min="14079" max="14079" width="11.5703125" style="46" customWidth="1"/>
    <col min="14080" max="14080" width="48.140625" style="46" customWidth="1"/>
    <col min="14081" max="14081" width="13" style="46" customWidth="1"/>
    <col min="14082" max="14082" width="13.5703125" style="46" customWidth="1"/>
    <col min="14083" max="14083" width="20.85546875" style="46" customWidth="1"/>
    <col min="14084" max="14084" width="21" style="46" customWidth="1"/>
    <col min="14085" max="14085" width="24.5703125" style="46" customWidth="1"/>
    <col min="14086" max="14086" width="46.28515625" style="46" customWidth="1"/>
    <col min="14087" max="14087" width="40.7109375" style="46" customWidth="1"/>
    <col min="14088" max="14333" width="9.140625" style="46"/>
    <col min="14334" max="14334" width="0" style="46" hidden="1" customWidth="1"/>
    <col min="14335" max="14335" width="11.5703125" style="46" customWidth="1"/>
    <col min="14336" max="14336" width="48.140625" style="46" customWidth="1"/>
    <col min="14337" max="14337" width="13" style="46" customWidth="1"/>
    <col min="14338" max="14338" width="13.5703125" style="46" customWidth="1"/>
    <col min="14339" max="14339" width="20.85546875" style="46" customWidth="1"/>
    <col min="14340" max="14340" width="21" style="46" customWidth="1"/>
    <col min="14341" max="14341" width="24.5703125" style="46" customWidth="1"/>
    <col min="14342" max="14342" width="46.28515625" style="46" customWidth="1"/>
    <col min="14343" max="14343" width="40.7109375" style="46" customWidth="1"/>
    <col min="14344" max="14589" width="9.140625" style="46"/>
    <col min="14590" max="14590" width="0" style="46" hidden="1" customWidth="1"/>
    <col min="14591" max="14591" width="11.5703125" style="46" customWidth="1"/>
    <col min="14592" max="14592" width="48.140625" style="46" customWidth="1"/>
    <col min="14593" max="14593" width="13" style="46" customWidth="1"/>
    <col min="14594" max="14594" width="13.5703125" style="46" customWidth="1"/>
    <col min="14595" max="14595" width="20.85546875" style="46" customWidth="1"/>
    <col min="14596" max="14596" width="21" style="46" customWidth="1"/>
    <col min="14597" max="14597" width="24.5703125" style="46" customWidth="1"/>
    <col min="14598" max="14598" width="46.28515625" style="46" customWidth="1"/>
    <col min="14599" max="14599" width="40.7109375" style="46" customWidth="1"/>
    <col min="14600" max="14845" width="9.140625" style="46"/>
    <col min="14846" max="14846" width="0" style="46" hidden="1" customWidth="1"/>
    <col min="14847" max="14847" width="11.5703125" style="46" customWidth="1"/>
    <col min="14848" max="14848" width="48.140625" style="46" customWidth="1"/>
    <col min="14849" max="14849" width="13" style="46" customWidth="1"/>
    <col min="14850" max="14850" width="13.5703125" style="46" customWidth="1"/>
    <col min="14851" max="14851" width="20.85546875" style="46" customWidth="1"/>
    <col min="14852" max="14852" width="21" style="46" customWidth="1"/>
    <col min="14853" max="14853" width="24.5703125" style="46" customWidth="1"/>
    <col min="14854" max="14854" width="46.28515625" style="46" customWidth="1"/>
    <col min="14855" max="14855" width="40.7109375" style="46" customWidth="1"/>
    <col min="14856" max="15101" width="9.140625" style="46"/>
    <col min="15102" max="15102" width="0" style="46" hidden="1" customWidth="1"/>
    <col min="15103" max="15103" width="11.5703125" style="46" customWidth="1"/>
    <col min="15104" max="15104" width="48.140625" style="46" customWidth="1"/>
    <col min="15105" max="15105" width="13" style="46" customWidth="1"/>
    <col min="15106" max="15106" width="13.5703125" style="46" customWidth="1"/>
    <col min="15107" max="15107" width="20.85546875" style="46" customWidth="1"/>
    <col min="15108" max="15108" width="21" style="46" customWidth="1"/>
    <col min="15109" max="15109" width="24.5703125" style="46" customWidth="1"/>
    <col min="15110" max="15110" width="46.28515625" style="46" customWidth="1"/>
    <col min="15111" max="15111" width="40.7109375" style="46" customWidth="1"/>
    <col min="15112" max="15357" width="9.140625" style="46"/>
    <col min="15358" max="15358" width="0" style="46" hidden="1" customWidth="1"/>
    <col min="15359" max="15359" width="11.5703125" style="46" customWidth="1"/>
    <col min="15360" max="15360" width="48.140625" style="46" customWidth="1"/>
    <col min="15361" max="15361" width="13" style="46" customWidth="1"/>
    <col min="15362" max="15362" width="13.5703125" style="46" customWidth="1"/>
    <col min="15363" max="15363" width="20.85546875" style="46" customWidth="1"/>
    <col min="15364" max="15364" width="21" style="46" customWidth="1"/>
    <col min="15365" max="15365" width="24.5703125" style="46" customWidth="1"/>
    <col min="15366" max="15366" width="46.28515625" style="46" customWidth="1"/>
    <col min="15367" max="15367" width="40.7109375" style="46" customWidth="1"/>
    <col min="15368" max="15613" width="9.140625" style="46"/>
    <col min="15614" max="15614" width="0" style="46" hidden="1" customWidth="1"/>
    <col min="15615" max="15615" width="11.5703125" style="46" customWidth="1"/>
    <col min="15616" max="15616" width="48.140625" style="46" customWidth="1"/>
    <col min="15617" max="15617" width="13" style="46" customWidth="1"/>
    <col min="15618" max="15618" width="13.5703125" style="46" customWidth="1"/>
    <col min="15619" max="15619" width="20.85546875" style="46" customWidth="1"/>
    <col min="15620" max="15620" width="21" style="46" customWidth="1"/>
    <col min="15621" max="15621" width="24.5703125" style="46" customWidth="1"/>
    <col min="15622" max="15622" width="46.28515625" style="46" customWidth="1"/>
    <col min="15623" max="15623" width="40.7109375" style="46" customWidth="1"/>
    <col min="15624" max="15869" width="9.140625" style="46"/>
    <col min="15870" max="15870" width="0" style="46" hidden="1" customWidth="1"/>
    <col min="15871" max="15871" width="11.5703125" style="46" customWidth="1"/>
    <col min="15872" max="15872" width="48.140625" style="46" customWidth="1"/>
    <col min="15873" max="15873" width="13" style="46" customWidth="1"/>
    <col min="15874" max="15874" width="13.5703125" style="46" customWidth="1"/>
    <col min="15875" max="15875" width="20.85546875" style="46" customWidth="1"/>
    <col min="15876" max="15876" width="21" style="46" customWidth="1"/>
    <col min="15877" max="15877" width="24.5703125" style="46" customWidth="1"/>
    <col min="15878" max="15878" width="46.28515625" style="46" customWidth="1"/>
    <col min="15879" max="15879" width="40.7109375" style="46" customWidth="1"/>
    <col min="15880" max="16125" width="9.140625" style="46"/>
    <col min="16126" max="16126" width="0" style="46" hidden="1" customWidth="1"/>
    <col min="16127" max="16127" width="11.5703125" style="46" customWidth="1"/>
    <col min="16128" max="16128" width="48.140625" style="46" customWidth="1"/>
    <col min="16129" max="16129" width="13" style="46" customWidth="1"/>
    <col min="16130" max="16130" width="13.5703125" style="46" customWidth="1"/>
    <col min="16131" max="16131" width="20.85546875" style="46" customWidth="1"/>
    <col min="16132" max="16132" width="21" style="46" customWidth="1"/>
    <col min="16133" max="16133" width="24.5703125" style="46" customWidth="1"/>
    <col min="16134" max="16134" width="46.28515625" style="46" customWidth="1"/>
    <col min="16135" max="16135" width="40.7109375" style="46" customWidth="1"/>
    <col min="16136" max="16384" width="9.140625" style="46"/>
  </cols>
  <sheetData>
    <row r="1" spans="2:8" x14ac:dyDescent="0.25">
      <c r="C1" s="214"/>
    </row>
    <row r="2" spans="2:8" x14ac:dyDescent="0.25">
      <c r="C2" s="740"/>
      <c r="D2" s="740"/>
      <c r="E2" s="740"/>
      <c r="F2" s="740"/>
      <c r="G2" s="740"/>
    </row>
    <row r="3" spans="2:8" x14ac:dyDescent="0.25">
      <c r="C3" s="740"/>
      <c r="D3" s="740"/>
      <c r="E3" s="740"/>
      <c r="F3" s="740"/>
      <c r="G3" s="740"/>
    </row>
    <row r="4" spans="2:8" x14ac:dyDescent="0.25">
      <c r="C4" s="740"/>
      <c r="D4" s="740"/>
      <c r="E4" s="740"/>
      <c r="F4" s="740"/>
      <c r="G4" s="740"/>
    </row>
    <row r="5" spans="2:8" ht="28.5" customHeight="1" x14ac:dyDescent="0.25">
      <c r="C5" s="740"/>
      <c r="D5" s="740"/>
      <c r="E5" s="740"/>
      <c r="F5" s="740"/>
      <c r="G5" s="740"/>
    </row>
    <row r="6" spans="2:8" x14ac:dyDescent="0.25">
      <c r="C6" s="741" t="s">
        <v>1742</v>
      </c>
      <c r="D6" s="741"/>
      <c r="E6" s="741"/>
      <c r="F6" s="741"/>
      <c r="G6" s="741"/>
    </row>
    <row r="9" spans="2:8" customFormat="1" ht="106.5" customHeight="1" x14ac:dyDescent="0.25">
      <c r="C9" s="742" t="s">
        <v>1763</v>
      </c>
      <c r="D9" s="742"/>
      <c r="E9" s="742"/>
      <c r="F9" s="742"/>
      <c r="G9" s="742"/>
      <c r="H9" s="548"/>
    </row>
    <row r="10" spans="2:8" ht="35.25" x14ac:dyDescent="0.5">
      <c r="C10" s="738" t="s">
        <v>1115</v>
      </c>
      <c r="D10" s="738"/>
      <c r="E10" s="738"/>
      <c r="F10" s="738"/>
      <c r="G10" s="738"/>
    </row>
    <row r="11" spans="2:8" x14ac:dyDescent="0.25">
      <c r="C11" s="47"/>
    </row>
    <row r="12" spans="2:8" x14ac:dyDescent="0.25">
      <c r="C12" s="46" t="s">
        <v>139</v>
      </c>
      <c r="D12" s="46" t="s">
        <v>140</v>
      </c>
      <c r="E12" s="149" t="s">
        <v>142</v>
      </c>
      <c r="F12" s="150" t="s">
        <v>933</v>
      </c>
      <c r="G12" s="46" t="s">
        <v>143</v>
      </c>
    </row>
    <row r="14" spans="2:8" x14ac:dyDescent="0.25">
      <c r="B14" s="147"/>
      <c r="C14" s="275" t="s">
        <v>1118</v>
      </c>
      <c r="D14" s="46" t="str">
        <f t="shared" ref="D14:D36" si="0">VLOOKUP(C14,$C$56:$F$188,2,FALSE)</f>
        <v>Ea</v>
      </c>
      <c r="E14" s="276">
        <v>0</v>
      </c>
      <c r="F14" s="147">
        <f t="shared" ref="F14:F36" si="1">VLOOKUP(C14,$C$56:$G$188,4,FALSE)</f>
        <v>750</v>
      </c>
      <c r="G14" s="48">
        <f>F14*E14</f>
        <v>0</v>
      </c>
    </row>
    <row r="15" spans="2:8" x14ac:dyDescent="0.25">
      <c r="B15" s="147"/>
      <c r="C15" s="275" t="s">
        <v>1122</v>
      </c>
      <c r="D15" s="46" t="str">
        <f t="shared" si="0"/>
        <v>Ea</v>
      </c>
      <c r="E15" s="276">
        <v>0</v>
      </c>
      <c r="F15" s="147">
        <f t="shared" si="1"/>
        <v>175</v>
      </c>
      <c r="G15" s="48">
        <f t="shared" ref="G15:G36" si="2">F15*E15</f>
        <v>0</v>
      </c>
    </row>
    <row r="16" spans="2:8" x14ac:dyDescent="0.25">
      <c r="B16" s="147"/>
      <c r="C16" s="275" t="s">
        <v>1124</v>
      </c>
      <c r="D16" s="46" t="str">
        <f t="shared" si="0"/>
        <v>Ea</v>
      </c>
      <c r="E16" s="276">
        <v>0</v>
      </c>
      <c r="F16" s="147">
        <f t="shared" si="1"/>
        <v>325</v>
      </c>
      <c r="G16" s="48">
        <f t="shared" si="2"/>
        <v>0</v>
      </c>
    </row>
    <row r="17" spans="2:7" x14ac:dyDescent="0.25">
      <c r="B17" s="147"/>
      <c r="C17" s="275" t="s">
        <v>1128</v>
      </c>
      <c r="D17" s="46" t="str">
        <f t="shared" si="0"/>
        <v>Ea</v>
      </c>
      <c r="E17" s="276">
        <v>0</v>
      </c>
      <c r="F17" s="147">
        <f t="shared" si="1"/>
        <v>25</v>
      </c>
      <c r="G17" s="48">
        <f t="shared" si="2"/>
        <v>0</v>
      </c>
    </row>
    <row r="18" spans="2:7" x14ac:dyDescent="0.25">
      <c r="B18" s="147"/>
      <c r="C18" s="275" t="s">
        <v>1130</v>
      </c>
      <c r="D18" s="46" t="str">
        <f t="shared" si="0"/>
        <v>Ea</v>
      </c>
      <c r="E18" s="276">
        <v>0</v>
      </c>
      <c r="F18" s="147">
        <f t="shared" si="1"/>
        <v>72</v>
      </c>
      <c r="G18" s="48">
        <f t="shared" si="2"/>
        <v>0</v>
      </c>
    </row>
    <row r="19" spans="2:7" x14ac:dyDescent="0.25">
      <c r="B19" s="147"/>
      <c r="C19" s="275" t="s">
        <v>144</v>
      </c>
      <c r="D19" s="46">
        <f t="shared" si="0"/>
        <v>0</v>
      </c>
      <c r="E19" s="276">
        <v>0</v>
      </c>
      <c r="F19" s="147">
        <f t="shared" si="1"/>
        <v>0</v>
      </c>
      <c r="G19" s="48">
        <f t="shared" si="2"/>
        <v>0</v>
      </c>
    </row>
    <row r="20" spans="2:7" x14ac:dyDescent="0.25">
      <c r="B20" s="147"/>
      <c r="C20" s="275" t="s">
        <v>144</v>
      </c>
      <c r="D20" s="46">
        <f t="shared" si="0"/>
        <v>0</v>
      </c>
      <c r="E20" s="276">
        <v>0</v>
      </c>
      <c r="F20" s="147">
        <f t="shared" si="1"/>
        <v>0</v>
      </c>
      <c r="G20" s="48">
        <f t="shared" si="2"/>
        <v>0</v>
      </c>
    </row>
    <row r="21" spans="2:7" x14ac:dyDescent="0.25">
      <c r="B21" s="147"/>
      <c r="C21" s="275" t="s">
        <v>144</v>
      </c>
      <c r="D21" s="46">
        <f t="shared" si="0"/>
        <v>0</v>
      </c>
      <c r="E21" s="276">
        <v>0</v>
      </c>
      <c r="F21" s="147">
        <f t="shared" si="1"/>
        <v>0</v>
      </c>
      <c r="G21" s="48">
        <f t="shared" si="2"/>
        <v>0</v>
      </c>
    </row>
    <row r="22" spans="2:7" x14ac:dyDescent="0.25">
      <c r="B22" s="147"/>
      <c r="C22" s="275" t="s">
        <v>144</v>
      </c>
      <c r="D22" s="46">
        <f t="shared" si="0"/>
        <v>0</v>
      </c>
      <c r="E22" s="276">
        <v>0</v>
      </c>
      <c r="F22" s="147">
        <f t="shared" si="1"/>
        <v>0</v>
      </c>
      <c r="G22" s="48">
        <f t="shared" si="2"/>
        <v>0</v>
      </c>
    </row>
    <row r="23" spans="2:7" x14ac:dyDescent="0.25">
      <c r="B23" s="147"/>
      <c r="C23" s="275" t="s">
        <v>144</v>
      </c>
      <c r="D23" s="46">
        <f t="shared" si="0"/>
        <v>0</v>
      </c>
      <c r="E23" s="276">
        <v>0</v>
      </c>
      <c r="F23" s="147">
        <f t="shared" si="1"/>
        <v>0</v>
      </c>
      <c r="G23" s="48">
        <f t="shared" si="2"/>
        <v>0</v>
      </c>
    </row>
    <row r="24" spans="2:7" x14ac:dyDescent="0.25">
      <c r="B24" s="147"/>
      <c r="C24" s="275" t="s">
        <v>144</v>
      </c>
      <c r="D24" s="46">
        <f t="shared" si="0"/>
        <v>0</v>
      </c>
      <c r="E24" s="276">
        <v>0</v>
      </c>
      <c r="F24" s="147">
        <f t="shared" si="1"/>
        <v>0</v>
      </c>
      <c r="G24" s="48">
        <f t="shared" si="2"/>
        <v>0</v>
      </c>
    </row>
    <row r="25" spans="2:7" x14ac:dyDescent="0.25">
      <c r="B25" s="147"/>
      <c r="C25" s="275" t="s">
        <v>144</v>
      </c>
      <c r="D25" s="46">
        <f t="shared" si="0"/>
        <v>0</v>
      </c>
      <c r="E25" s="276">
        <v>0</v>
      </c>
      <c r="F25" s="147">
        <f t="shared" si="1"/>
        <v>0</v>
      </c>
      <c r="G25" s="48">
        <f t="shared" si="2"/>
        <v>0</v>
      </c>
    </row>
    <row r="26" spans="2:7" x14ac:dyDescent="0.25">
      <c r="B26" s="147"/>
      <c r="C26" s="275" t="s">
        <v>144</v>
      </c>
      <c r="D26" s="46">
        <f t="shared" si="0"/>
        <v>0</v>
      </c>
      <c r="E26" s="276">
        <v>0</v>
      </c>
      <c r="F26" s="147">
        <f t="shared" si="1"/>
        <v>0</v>
      </c>
      <c r="G26" s="48">
        <f t="shared" si="2"/>
        <v>0</v>
      </c>
    </row>
    <row r="27" spans="2:7" x14ac:dyDescent="0.25">
      <c r="B27" s="147"/>
      <c r="C27" s="275" t="s">
        <v>144</v>
      </c>
      <c r="D27" s="46">
        <f t="shared" si="0"/>
        <v>0</v>
      </c>
      <c r="E27" s="276">
        <v>0</v>
      </c>
      <c r="F27" s="147">
        <f t="shared" si="1"/>
        <v>0</v>
      </c>
      <c r="G27" s="48">
        <f t="shared" si="2"/>
        <v>0</v>
      </c>
    </row>
    <row r="28" spans="2:7" x14ac:dyDescent="0.25">
      <c r="B28" s="147"/>
      <c r="C28" s="275" t="s">
        <v>144</v>
      </c>
      <c r="D28" s="46">
        <f t="shared" si="0"/>
        <v>0</v>
      </c>
      <c r="E28" s="276">
        <v>0</v>
      </c>
      <c r="F28" s="147">
        <f t="shared" si="1"/>
        <v>0</v>
      </c>
      <c r="G28" s="48">
        <f t="shared" si="2"/>
        <v>0</v>
      </c>
    </row>
    <row r="29" spans="2:7" x14ac:dyDescent="0.25">
      <c r="B29" s="147"/>
      <c r="C29" s="275" t="s">
        <v>144</v>
      </c>
      <c r="D29" s="46">
        <f t="shared" si="0"/>
        <v>0</v>
      </c>
      <c r="E29" s="276">
        <v>0</v>
      </c>
      <c r="F29" s="147">
        <f t="shared" si="1"/>
        <v>0</v>
      </c>
      <c r="G29" s="48">
        <f t="shared" si="2"/>
        <v>0</v>
      </c>
    </row>
    <row r="30" spans="2:7" x14ac:dyDescent="0.25">
      <c r="B30" s="147"/>
      <c r="C30" s="275" t="s">
        <v>144</v>
      </c>
      <c r="D30" s="46">
        <f t="shared" si="0"/>
        <v>0</v>
      </c>
      <c r="E30" s="276">
        <v>0</v>
      </c>
      <c r="F30" s="147">
        <f t="shared" si="1"/>
        <v>0</v>
      </c>
      <c r="G30" s="48">
        <f t="shared" si="2"/>
        <v>0</v>
      </c>
    </row>
    <row r="31" spans="2:7" x14ac:dyDescent="0.25">
      <c r="B31" s="147"/>
      <c r="C31" s="275" t="s">
        <v>144</v>
      </c>
      <c r="D31" s="46">
        <f t="shared" si="0"/>
        <v>0</v>
      </c>
      <c r="E31" s="276">
        <v>0</v>
      </c>
      <c r="F31" s="147">
        <f t="shared" si="1"/>
        <v>0</v>
      </c>
      <c r="G31" s="48">
        <f t="shared" si="2"/>
        <v>0</v>
      </c>
    </row>
    <row r="32" spans="2:7" x14ac:dyDescent="0.25">
      <c r="B32" s="147"/>
      <c r="C32" s="275" t="s">
        <v>144</v>
      </c>
      <c r="D32" s="46">
        <f t="shared" si="0"/>
        <v>0</v>
      </c>
      <c r="E32" s="276">
        <v>0</v>
      </c>
      <c r="F32" s="147">
        <f t="shared" si="1"/>
        <v>0</v>
      </c>
      <c r="G32" s="48">
        <f t="shared" si="2"/>
        <v>0</v>
      </c>
    </row>
    <row r="33" spans="2:7" x14ac:dyDescent="0.25">
      <c r="B33" s="147"/>
      <c r="C33" s="275" t="s">
        <v>144</v>
      </c>
      <c r="D33" s="46">
        <f t="shared" si="0"/>
        <v>0</v>
      </c>
      <c r="E33" s="276">
        <v>0</v>
      </c>
      <c r="F33" s="147">
        <f t="shared" si="1"/>
        <v>0</v>
      </c>
      <c r="G33" s="48">
        <f t="shared" si="2"/>
        <v>0</v>
      </c>
    </row>
    <row r="34" spans="2:7" x14ac:dyDescent="0.25">
      <c r="B34" s="147"/>
      <c r="C34" s="275" t="s">
        <v>144</v>
      </c>
      <c r="D34" s="46">
        <f t="shared" si="0"/>
        <v>0</v>
      </c>
      <c r="E34" s="276">
        <v>0</v>
      </c>
      <c r="F34" s="147">
        <f t="shared" si="1"/>
        <v>0</v>
      </c>
      <c r="G34" s="48">
        <f t="shared" si="2"/>
        <v>0</v>
      </c>
    </row>
    <row r="35" spans="2:7" x14ac:dyDescent="0.25">
      <c r="B35" s="147"/>
      <c r="C35" s="275" t="s">
        <v>144</v>
      </c>
      <c r="D35" s="46">
        <f t="shared" si="0"/>
        <v>0</v>
      </c>
      <c r="E35" s="276">
        <v>0</v>
      </c>
      <c r="F35" s="147">
        <f t="shared" si="1"/>
        <v>0</v>
      </c>
      <c r="G35" s="48">
        <f t="shared" si="2"/>
        <v>0</v>
      </c>
    </row>
    <row r="36" spans="2:7" x14ac:dyDescent="0.25">
      <c r="B36" s="147"/>
      <c r="C36" s="275" t="s">
        <v>144</v>
      </c>
      <c r="D36" s="46">
        <f t="shared" si="0"/>
        <v>0</v>
      </c>
      <c r="E36" s="276">
        <v>0</v>
      </c>
      <c r="F36" s="147">
        <f t="shared" si="1"/>
        <v>0</v>
      </c>
      <c r="G36" s="48">
        <f t="shared" si="2"/>
        <v>0</v>
      </c>
    </row>
    <row r="39" spans="2:7" x14ac:dyDescent="0.25">
      <c r="C39" s="46" t="s">
        <v>954</v>
      </c>
      <c r="G39" s="48">
        <f>SUM(G14:G36)</f>
        <v>0</v>
      </c>
    </row>
    <row r="54" spans="2:7" s="549" customFormat="1" x14ac:dyDescent="0.25">
      <c r="B54" s="550"/>
      <c r="C54" s="549" t="s">
        <v>56</v>
      </c>
      <c r="E54" s="551"/>
      <c r="F54" s="552"/>
    </row>
    <row r="56" spans="2:7" x14ac:dyDescent="0.25">
      <c r="C56" s="46" t="s">
        <v>956</v>
      </c>
      <c r="D56" s="46" t="s">
        <v>476</v>
      </c>
      <c r="F56" s="147" t="s">
        <v>7</v>
      </c>
    </row>
    <row r="57" spans="2:7" x14ac:dyDescent="0.25">
      <c r="C57" s="46" t="s">
        <v>144</v>
      </c>
    </row>
    <row r="58" spans="2:7" x14ac:dyDescent="0.25">
      <c r="B58" s="301"/>
      <c r="C58" s="275"/>
      <c r="D58" s="275"/>
      <c r="E58" s="302"/>
      <c r="F58" s="303"/>
    </row>
    <row r="59" spans="2:7" s="275" customFormat="1" x14ac:dyDescent="0.25">
      <c r="B59" s="301">
        <v>1</v>
      </c>
      <c r="C59" s="275" t="s">
        <v>1116</v>
      </c>
      <c r="D59" s="275" t="s">
        <v>147</v>
      </c>
      <c r="E59" s="304"/>
      <c r="F59" s="303">
        <v>480</v>
      </c>
      <c r="G59" s="304"/>
    </row>
    <row r="60" spans="2:7" s="275" customFormat="1" x14ac:dyDescent="0.25">
      <c r="B60" s="301">
        <v>2</v>
      </c>
      <c r="C60" s="275" t="s">
        <v>1117</v>
      </c>
      <c r="D60" s="275" t="s">
        <v>147</v>
      </c>
      <c r="E60" s="304"/>
      <c r="F60" s="303">
        <v>500</v>
      </c>
      <c r="G60" s="304"/>
    </row>
    <row r="61" spans="2:7" s="275" customFormat="1" x14ac:dyDescent="0.25">
      <c r="B61" s="301">
        <v>3</v>
      </c>
      <c r="C61" s="275" t="s">
        <v>1118</v>
      </c>
      <c r="D61" s="275" t="s">
        <v>147</v>
      </c>
      <c r="E61" s="304"/>
      <c r="F61" s="303">
        <v>750</v>
      </c>
      <c r="G61" s="304"/>
    </row>
    <row r="62" spans="2:7" s="275" customFormat="1" x14ac:dyDescent="0.25">
      <c r="B62" s="301">
        <v>4</v>
      </c>
      <c r="E62" s="304"/>
      <c r="F62" s="303"/>
      <c r="G62" s="304"/>
    </row>
    <row r="63" spans="2:7" s="275" customFormat="1" x14ac:dyDescent="0.25">
      <c r="B63" s="301">
        <v>5</v>
      </c>
      <c r="C63" s="305"/>
      <c r="D63" s="305"/>
      <c r="E63" s="306"/>
      <c r="F63" s="306"/>
      <c r="G63" s="306"/>
    </row>
    <row r="64" spans="2:7" s="275" customFormat="1" x14ac:dyDescent="0.25">
      <c r="B64" s="301">
        <v>6</v>
      </c>
      <c r="C64" s="305"/>
      <c r="D64" s="305"/>
      <c r="E64" s="307"/>
      <c r="F64" s="308"/>
      <c r="G64" s="306"/>
    </row>
    <row r="65" spans="2:7" s="275" customFormat="1" x14ac:dyDescent="0.25">
      <c r="B65" s="301">
        <v>7</v>
      </c>
      <c r="C65" s="305"/>
      <c r="D65" s="305"/>
      <c r="E65" s="307"/>
      <c r="F65" s="308"/>
      <c r="G65" s="306"/>
    </row>
    <row r="66" spans="2:7" s="275" customFormat="1" x14ac:dyDescent="0.25">
      <c r="B66" s="301">
        <v>8</v>
      </c>
      <c r="C66" s="305"/>
      <c r="D66" s="305"/>
      <c r="E66" s="307"/>
      <c r="F66" s="308"/>
      <c r="G66" s="306"/>
    </row>
    <row r="67" spans="2:7" s="275" customFormat="1" x14ac:dyDescent="0.25">
      <c r="B67" s="301">
        <v>9</v>
      </c>
      <c r="C67" s="305"/>
      <c r="D67" s="305"/>
      <c r="E67" s="307"/>
      <c r="F67" s="308"/>
      <c r="G67" s="306"/>
    </row>
    <row r="68" spans="2:7" s="275" customFormat="1" x14ac:dyDescent="0.25">
      <c r="B68" s="301">
        <v>10</v>
      </c>
      <c r="C68" s="305"/>
      <c r="D68" s="305"/>
      <c r="E68" s="307"/>
      <c r="F68" s="308"/>
      <c r="G68" s="306"/>
    </row>
    <row r="69" spans="2:7" s="275" customFormat="1" x14ac:dyDescent="0.25">
      <c r="B69" s="301">
        <v>11</v>
      </c>
      <c r="C69" s="305"/>
      <c r="D69" s="305"/>
      <c r="E69" s="307"/>
      <c r="F69" s="308"/>
      <c r="G69" s="306"/>
    </row>
    <row r="70" spans="2:7" s="275" customFormat="1" x14ac:dyDescent="0.25">
      <c r="B70" s="301">
        <v>12</v>
      </c>
      <c r="C70" s="305"/>
      <c r="D70" s="305"/>
      <c r="E70" s="307"/>
      <c r="F70" s="308"/>
      <c r="G70" s="306"/>
    </row>
    <row r="71" spans="2:7" s="275" customFormat="1" x14ac:dyDescent="0.25">
      <c r="B71" s="301">
        <v>13</v>
      </c>
      <c r="E71" s="304"/>
      <c r="F71" s="303"/>
      <c r="G71" s="304"/>
    </row>
    <row r="72" spans="2:7" s="275" customFormat="1" x14ac:dyDescent="0.25">
      <c r="B72" s="301">
        <v>14</v>
      </c>
      <c r="C72" s="275" t="s">
        <v>1119</v>
      </c>
      <c r="D72" s="275" t="s">
        <v>147</v>
      </c>
      <c r="E72" s="304"/>
      <c r="F72" s="309">
        <v>512</v>
      </c>
      <c r="G72" s="304"/>
    </row>
    <row r="73" spans="2:7" s="275" customFormat="1" x14ac:dyDescent="0.25">
      <c r="B73" s="301">
        <v>15</v>
      </c>
      <c r="C73" s="275" t="s">
        <v>1120</v>
      </c>
      <c r="D73" s="275" t="s">
        <v>147</v>
      </c>
      <c r="E73" s="304"/>
      <c r="F73" s="309">
        <v>560</v>
      </c>
      <c r="G73" s="304"/>
    </row>
    <row r="74" spans="2:7" s="275" customFormat="1" x14ac:dyDescent="0.25">
      <c r="B74" s="301">
        <v>16</v>
      </c>
      <c r="C74" s="275" t="s">
        <v>1121</v>
      </c>
      <c r="D74" s="275" t="s">
        <v>147</v>
      </c>
      <c r="E74" s="307"/>
      <c r="F74" s="308">
        <v>868</v>
      </c>
      <c r="G74" s="306"/>
    </row>
    <row r="75" spans="2:7" s="275" customFormat="1" x14ac:dyDescent="0.25">
      <c r="B75" s="301">
        <v>17</v>
      </c>
      <c r="C75" s="305"/>
      <c r="D75" s="305"/>
      <c r="E75" s="306"/>
      <c r="F75" s="306"/>
      <c r="G75" s="306"/>
    </row>
    <row r="76" spans="2:7" s="275" customFormat="1" x14ac:dyDescent="0.25">
      <c r="B76" s="301">
        <v>18</v>
      </c>
      <c r="C76" s="305"/>
      <c r="D76" s="305"/>
      <c r="E76" s="307"/>
      <c r="F76" s="308"/>
      <c r="G76" s="306"/>
    </row>
    <row r="77" spans="2:7" s="275" customFormat="1" x14ac:dyDescent="0.25">
      <c r="B77" s="301">
        <v>19</v>
      </c>
      <c r="C77" s="305"/>
      <c r="D77" s="305"/>
      <c r="E77" s="307"/>
      <c r="F77" s="308"/>
      <c r="G77" s="306"/>
    </row>
    <row r="78" spans="2:7" s="275" customFormat="1" x14ac:dyDescent="0.25">
      <c r="B78" s="301">
        <v>20</v>
      </c>
      <c r="C78" s="305"/>
      <c r="D78" s="305"/>
      <c r="E78" s="307"/>
      <c r="F78" s="308"/>
      <c r="G78" s="306"/>
    </row>
    <row r="79" spans="2:7" s="275" customFormat="1" x14ac:dyDescent="0.25">
      <c r="B79" s="301">
        <v>21</v>
      </c>
      <c r="C79" s="305"/>
      <c r="D79" s="305"/>
      <c r="E79" s="307"/>
      <c r="F79" s="308"/>
      <c r="G79" s="306"/>
    </row>
    <row r="80" spans="2:7" s="275" customFormat="1" x14ac:dyDescent="0.25">
      <c r="B80" s="301">
        <v>22</v>
      </c>
      <c r="C80" s="305"/>
      <c r="D80" s="305"/>
      <c r="E80" s="307"/>
      <c r="F80" s="308"/>
      <c r="G80" s="306"/>
    </row>
    <row r="81" spans="2:7" s="275" customFormat="1" x14ac:dyDescent="0.25">
      <c r="B81" s="301">
        <v>23</v>
      </c>
      <c r="C81" s="305"/>
      <c r="D81" s="305"/>
      <c r="E81" s="307"/>
      <c r="F81" s="308"/>
      <c r="G81" s="306"/>
    </row>
    <row r="82" spans="2:7" s="275" customFormat="1" x14ac:dyDescent="0.25">
      <c r="B82" s="301">
        <v>24</v>
      </c>
      <c r="C82" s="305"/>
      <c r="D82" s="305"/>
      <c r="E82" s="307"/>
      <c r="F82" s="308"/>
      <c r="G82" s="306"/>
    </row>
    <row r="83" spans="2:7" s="275" customFormat="1" x14ac:dyDescent="0.25">
      <c r="B83" s="301">
        <v>25</v>
      </c>
      <c r="C83" s="305"/>
      <c r="D83" s="305"/>
      <c r="E83" s="307"/>
      <c r="F83" s="308"/>
      <c r="G83" s="305"/>
    </row>
    <row r="84" spans="2:7" s="275" customFormat="1" x14ac:dyDescent="0.25">
      <c r="B84" s="301">
        <v>26</v>
      </c>
      <c r="C84" s="305" t="s">
        <v>1126</v>
      </c>
      <c r="D84" s="305"/>
      <c r="E84" s="307"/>
      <c r="F84" s="308"/>
      <c r="G84" s="305"/>
    </row>
    <row r="85" spans="2:7" s="275" customFormat="1" x14ac:dyDescent="0.25">
      <c r="B85" s="301">
        <v>27</v>
      </c>
      <c r="C85" s="305" t="s">
        <v>1123</v>
      </c>
      <c r="D85" s="305" t="s">
        <v>147</v>
      </c>
      <c r="E85" s="307"/>
      <c r="F85" s="308">
        <v>75</v>
      </c>
      <c r="G85" s="305"/>
    </row>
    <row r="86" spans="2:7" s="275" customFormat="1" x14ac:dyDescent="0.25">
      <c r="B86" s="301">
        <v>28</v>
      </c>
      <c r="C86" s="305" t="s">
        <v>1122</v>
      </c>
      <c r="D86" s="305" t="s">
        <v>147</v>
      </c>
      <c r="E86" s="307"/>
      <c r="F86" s="308">
        <v>175</v>
      </c>
      <c r="G86" s="305"/>
    </row>
    <row r="87" spans="2:7" s="275" customFormat="1" x14ac:dyDescent="0.25">
      <c r="B87" s="301">
        <v>29</v>
      </c>
      <c r="C87" s="305"/>
      <c r="D87" s="305"/>
      <c r="E87" s="307"/>
      <c r="F87" s="308"/>
      <c r="G87" s="305"/>
    </row>
    <row r="88" spans="2:7" s="275" customFormat="1" x14ac:dyDescent="0.25">
      <c r="B88" s="301">
        <v>30</v>
      </c>
      <c r="C88" s="305" t="s">
        <v>1127</v>
      </c>
      <c r="D88" s="305"/>
      <c r="E88" s="307"/>
      <c r="F88" s="308"/>
      <c r="G88" s="305"/>
    </row>
    <row r="89" spans="2:7" s="275" customFormat="1" x14ac:dyDescent="0.25">
      <c r="B89" s="301">
        <v>31</v>
      </c>
      <c r="C89" s="305" t="s">
        <v>1124</v>
      </c>
      <c r="D89" s="305" t="s">
        <v>147</v>
      </c>
      <c r="E89" s="307"/>
      <c r="F89" s="308">
        <v>325</v>
      </c>
      <c r="G89" s="305"/>
    </row>
    <row r="90" spans="2:7" s="275" customFormat="1" x14ac:dyDescent="0.25">
      <c r="B90" s="301">
        <v>32</v>
      </c>
      <c r="C90" s="305" t="s">
        <v>1133</v>
      </c>
      <c r="D90" s="305" t="s">
        <v>147</v>
      </c>
      <c r="E90" s="307"/>
      <c r="F90" s="308">
        <v>425</v>
      </c>
      <c r="G90" s="305"/>
    </row>
    <row r="91" spans="2:7" s="275" customFormat="1" x14ac:dyDescent="0.25">
      <c r="B91" s="301">
        <v>33</v>
      </c>
      <c r="C91" s="305"/>
      <c r="D91" s="305"/>
      <c r="E91" s="307"/>
      <c r="F91" s="308"/>
      <c r="G91" s="305"/>
    </row>
    <row r="92" spans="2:7" s="275" customFormat="1" x14ac:dyDescent="0.25">
      <c r="B92" s="301">
        <v>34</v>
      </c>
      <c r="C92" s="305" t="s">
        <v>1125</v>
      </c>
      <c r="D92" s="305"/>
      <c r="E92" s="307"/>
      <c r="F92" s="308"/>
      <c r="G92" s="305"/>
    </row>
    <row r="93" spans="2:7" s="275" customFormat="1" x14ac:dyDescent="0.25">
      <c r="B93" s="301">
        <v>35</v>
      </c>
      <c r="C93" s="305" t="s">
        <v>1128</v>
      </c>
      <c r="D93" s="305" t="s">
        <v>147</v>
      </c>
      <c r="E93" s="307"/>
      <c r="F93" s="308">
        <v>25</v>
      </c>
      <c r="G93" s="306"/>
    </row>
    <row r="94" spans="2:7" s="275" customFormat="1" x14ac:dyDescent="0.25">
      <c r="B94" s="301">
        <v>36</v>
      </c>
      <c r="C94" s="305" t="s">
        <v>1129</v>
      </c>
      <c r="D94" s="305" t="s">
        <v>147</v>
      </c>
      <c r="E94" s="306"/>
      <c r="F94" s="308">
        <v>60</v>
      </c>
      <c r="G94" s="306"/>
    </row>
    <row r="95" spans="2:7" s="275" customFormat="1" x14ac:dyDescent="0.25">
      <c r="B95" s="301">
        <v>37</v>
      </c>
      <c r="C95" s="305" t="s">
        <v>1130</v>
      </c>
      <c r="D95" s="305" t="s">
        <v>147</v>
      </c>
      <c r="E95" s="306"/>
      <c r="F95" s="308">
        <v>72</v>
      </c>
      <c r="G95" s="306"/>
    </row>
    <row r="96" spans="2:7" s="275" customFormat="1" x14ac:dyDescent="0.25">
      <c r="B96" s="301">
        <v>38</v>
      </c>
      <c r="C96" s="305" t="s">
        <v>1131</v>
      </c>
      <c r="D96" s="305" t="s">
        <v>147</v>
      </c>
      <c r="E96" s="306"/>
      <c r="F96" s="308">
        <v>27</v>
      </c>
      <c r="G96" s="306"/>
    </row>
    <row r="97" spans="2:7" s="275" customFormat="1" x14ac:dyDescent="0.25">
      <c r="B97" s="301">
        <v>39</v>
      </c>
      <c r="C97" s="305" t="s">
        <v>1132</v>
      </c>
      <c r="D97" s="305" t="s">
        <v>147</v>
      </c>
      <c r="E97" s="306"/>
      <c r="F97" s="306">
        <v>57</v>
      </c>
      <c r="G97" s="306"/>
    </row>
    <row r="98" spans="2:7" s="275" customFormat="1" x14ac:dyDescent="0.25">
      <c r="B98" s="301">
        <v>40</v>
      </c>
      <c r="C98" s="305"/>
      <c r="D98" s="305"/>
      <c r="E98" s="306"/>
      <c r="F98" s="306"/>
      <c r="G98" s="306"/>
    </row>
    <row r="99" spans="2:7" s="275" customFormat="1" x14ac:dyDescent="0.25">
      <c r="B99" s="301">
        <v>41</v>
      </c>
      <c r="C99" s="305"/>
      <c r="D99" s="305"/>
      <c r="E99" s="307"/>
      <c r="F99" s="308"/>
      <c r="G99" s="306"/>
    </row>
    <row r="100" spans="2:7" s="275" customFormat="1" x14ac:dyDescent="0.25">
      <c r="B100" s="301">
        <v>42</v>
      </c>
      <c r="C100" s="305"/>
      <c r="D100" s="305"/>
      <c r="E100" s="307"/>
      <c r="F100" s="308"/>
      <c r="G100" s="306"/>
    </row>
    <row r="101" spans="2:7" s="275" customFormat="1" x14ac:dyDescent="0.25">
      <c r="B101" s="301">
        <v>43</v>
      </c>
      <c r="C101" s="305"/>
      <c r="D101" s="305"/>
      <c r="E101" s="307"/>
      <c r="F101" s="308"/>
      <c r="G101" s="306"/>
    </row>
    <row r="102" spans="2:7" s="275" customFormat="1" x14ac:dyDescent="0.25">
      <c r="B102" s="301">
        <v>44</v>
      </c>
      <c r="C102" s="305"/>
      <c r="D102" s="305"/>
      <c r="E102" s="307"/>
      <c r="F102" s="308"/>
      <c r="G102" s="306"/>
    </row>
    <row r="103" spans="2:7" s="275" customFormat="1" x14ac:dyDescent="0.25">
      <c r="B103" s="301">
        <v>45</v>
      </c>
      <c r="C103" s="305"/>
      <c r="D103" s="305"/>
      <c r="E103" s="307"/>
      <c r="F103" s="308"/>
      <c r="G103" s="306"/>
    </row>
    <row r="104" spans="2:7" s="275" customFormat="1" x14ac:dyDescent="0.25">
      <c r="B104" s="301">
        <v>46</v>
      </c>
      <c r="C104" s="305"/>
      <c r="D104" s="305"/>
      <c r="E104" s="307"/>
      <c r="F104" s="308"/>
      <c r="G104" s="306"/>
    </row>
    <row r="105" spans="2:7" s="275" customFormat="1" x14ac:dyDescent="0.25">
      <c r="B105" s="301">
        <v>47</v>
      </c>
      <c r="C105" s="305"/>
      <c r="D105" s="305"/>
      <c r="E105" s="307"/>
      <c r="F105" s="308"/>
      <c r="G105" s="306"/>
    </row>
    <row r="106" spans="2:7" s="275" customFormat="1" x14ac:dyDescent="0.25">
      <c r="B106" s="301">
        <v>48</v>
      </c>
      <c r="C106" s="305"/>
      <c r="D106" s="305"/>
      <c r="E106" s="307"/>
      <c r="F106" s="308"/>
      <c r="G106" s="306"/>
    </row>
    <row r="107" spans="2:7" s="275" customFormat="1" x14ac:dyDescent="0.25">
      <c r="B107" s="301"/>
      <c r="C107" s="305"/>
      <c r="D107" s="305"/>
      <c r="E107" s="307"/>
      <c r="F107" s="308"/>
      <c r="G107" s="306"/>
    </row>
    <row r="108" spans="2:7" x14ac:dyDescent="0.25">
      <c r="B108" s="301"/>
      <c r="C108" s="305"/>
      <c r="D108" s="305"/>
      <c r="E108" s="307"/>
      <c r="F108" s="308"/>
      <c r="G108" s="154"/>
    </row>
    <row r="109" spans="2:7" x14ac:dyDescent="0.25">
      <c r="C109" s="72"/>
      <c r="D109" s="72"/>
      <c r="E109" s="152"/>
      <c r="F109" s="153"/>
      <c r="G109" s="154"/>
    </row>
    <row r="110" spans="2:7" x14ac:dyDescent="0.25">
      <c r="C110" s="72"/>
      <c r="D110" s="72"/>
      <c r="E110" s="152"/>
      <c r="F110" s="153"/>
      <c r="G110" s="154"/>
    </row>
    <row r="111" spans="2:7" x14ac:dyDescent="0.25">
      <c r="C111" s="72"/>
      <c r="D111" s="72"/>
      <c r="E111" s="152"/>
      <c r="F111" s="153"/>
      <c r="G111" s="154"/>
    </row>
    <row r="112" spans="2:7" x14ac:dyDescent="0.25">
      <c r="C112" s="72"/>
      <c r="D112" s="72"/>
      <c r="E112" s="152"/>
      <c r="F112" s="153"/>
      <c r="G112" s="154"/>
    </row>
    <row r="113" spans="3:7" x14ac:dyDescent="0.25">
      <c r="C113" s="72"/>
      <c r="D113" s="72"/>
      <c r="E113" s="152"/>
      <c r="F113" s="153"/>
      <c r="G113" s="154"/>
    </row>
    <row r="114" spans="3:7" x14ac:dyDescent="0.25">
      <c r="C114" s="72"/>
      <c r="D114" s="72"/>
      <c r="E114" s="152"/>
      <c r="F114" s="153"/>
      <c r="G114" s="154"/>
    </row>
    <row r="115" spans="3:7" x14ac:dyDescent="0.25">
      <c r="C115" s="72"/>
      <c r="D115" s="72"/>
      <c r="E115" s="152"/>
      <c r="F115" s="153"/>
      <c r="G115" s="154"/>
    </row>
    <row r="116" spans="3:7" x14ac:dyDescent="0.25">
      <c r="C116" s="72"/>
      <c r="D116" s="72"/>
      <c r="E116" s="152"/>
      <c r="F116" s="153"/>
      <c r="G116" s="154"/>
    </row>
    <row r="117" spans="3:7" x14ac:dyDescent="0.25">
      <c r="C117" s="72"/>
      <c r="D117" s="72"/>
      <c r="E117" s="152"/>
      <c r="F117" s="153"/>
      <c r="G117" s="154"/>
    </row>
    <row r="118" spans="3:7" x14ac:dyDescent="0.25">
      <c r="C118" s="72"/>
      <c r="D118" s="72"/>
      <c r="E118" s="152"/>
      <c r="F118" s="153"/>
      <c r="G118" s="154"/>
    </row>
    <row r="119" spans="3:7" x14ac:dyDescent="0.25">
      <c r="C119" s="72"/>
      <c r="D119" s="72"/>
      <c r="E119" s="152"/>
      <c r="F119" s="153"/>
      <c r="G119" s="154"/>
    </row>
    <row r="120" spans="3:7" x14ac:dyDescent="0.25">
      <c r="C120" s="72"/>
      <c r="D120" s="72"/>
      <c r="E120" s="152"/>
      <c r="F120" s="153"/>
      <c r="G120" s="154"/>
    </row>
    <row r="121" spans="3:7" x14ac:dyDescent="0.25">
      <c r="C121" s="72"/>
      <c r="D121" s="72"/>
      <c r="E121" s="152"/>
      <c r="F121" s="153"/>
      <c r="G121" s="154"/>
    </row>
    <row r="122" spans="3:7" x14ac:dyDescent="0.25">
      <c r="C122" s="72"/>
      <c r="D122" s="72"/>
      <c r="E122" s="152"/>
      <c r="F122" s="153"/>
      <c r="G122" s="154"/>
    </row>
    <row r="123" spans="3:7" x14ac:dyDescent="0.25">
      <c r="C123" s="72"/>
      <c r="D123" s="72"/>
      <c r="E123" s="152"/>
      <c r="F123" s="153"/>
      <c r="G123" s="154"/>
    </row>
    <row r="124" spans="3:7" x14ac:dyDescent="0.25">
      <c r="C124" s="72"/>
      <c r="D124" s="72"/>
      <c r="E124" s="152"/>
      <c r="F124" s="153"/>
      <c r="G124" s="154"/>
    </row>
    <row r="125" spans="3:7" x14ac:dyDescent="0.25">
      <c r="C125" s="72"/>
      <c r="D125" s="72"/>
      <c r="E125" s="152"/>
      <c r="F125" s="153"/>
      <c r="G125" s="154"/>
    </row>
    <row r="126" spans="3:7" x14ac:dyDescent="0.25">
      <c r="C126" s="72"/>
      <c r="D126" s="72"/>
      <c r="E126" s="152"/>
      <c r="F126" s="153"/>
      <c r="G126" s="154"/>
    </row>
    <row r="127" spans="3:7" x14ac:dyDescent="0.25">
      <c r="C127" s="72"/>
      <c r="D127" s="72"/>
      <c r="E127" s="152"/>
      <c r="F127" s="153"/>
      <c r="G127" s="154"/>
    </row>
    <row r="128" spans="3:7" x14ac:dyDescent="0.25">
      <c r="C128" s="72"/>
      <c r="D128" s="72"/>
      <c r="E128" s="152"/>
      <c r="F128" s="153"/>
      <c r="G128" s="154"/>
    </row>
    <row r="129" spans="3:7" x14ac:dyDescent="0.25">
      <c r="C129" s="72"/>
      <c r="D129" s="72"/>
      <c r="E129" s="152"/>
      <c r="F129" s="153"/>
      <c r="G129" s="154"/>
    </row>
    <row r="130" spans="3:7" x14ac:dyDescent="0.25">
      <c r="C130" s="72"/>
      <c r="D130" s="72"/>
      <c r="E130" s="152"/>
      <c r="F130" s="153"/>
      <c r="G130" s="154"/>
    </row>
    <row r="131" spans="3:7" x14ac:dyDescent="0.25">
      <c r="C131" s="72"/>
      <c r="D131" s="72"/>
      <c r="E131" s="152"/>
      <c r="F131" s="153"/>
      <c r="G131" s="154"/>
    </row>
    <row r="132" spans="3:7" x14ac:dyDescent="0.25">
      <c r="C132" s="72"/>
      <c r="D132" s="72"/>
      <c r="E132" s="152"/>
      <c r="F132" s="153"/>
      <c r="G132" s="154"/>
    </row>
    <row r="133" spans="3:7" x14ac:dyDescent="0.25">
      <c r="C133" s="72"/>
      <c r="D133" s="72"/>
      <c r="E133" s="152"/>
      <c r="F133" s="153"/>
      <c r="G133" s="154"/>
    </row>
    <row r="134" spans="3:7" x14ac:dyDescent="0.25">
      <c r="C134" s="72"/>
      <c r="D134" s="72"/>
      <c r="E134" s="152"/>
      <c r="F134" s="153"/>
      <c r="G134" s="154"/>
    </row>
    <row r="135" spans="3:7" x14ac:dyDescent="0.25">
      <c r="C135" s="72"/>
      <c r="D135" s="72"/>
      <c r="E135" s="152"/>
      <c r="F135" s="153"/>
      <c r="G135" s="154"/>
    </row>
    <row r="136" spans="3:7" x14ac:dyDescent="0.25">
      <c r="C136" s="72"/>
      <c r="D136" s="72"/>
      <c r="E136" s="152"/>
      <c r="F136" s="153"/>
      <c r="G136" s="154"/>
    </row>
    <row r="137" spans="3:7" x14ac:dyDescent="0.25">
      <c r="C137" s="72"/>
      <c r="D137" s="72"/>
      <c r="E137" s="152"/>
      <c r="F137" s="154"/>
      <c r="G137" s="154"/>
    </row>
    <row r="138" spans="3:7" x14ac:dyDescent="0.25">
      <c r="C138" s="72"/>
      <c r="D138" s="72"/>
      <c r="E138" s="152"/>
      <c r="F138" s="154"/>
      <c r="G138" s="154"/>
    </row>
    <row r="139" spans="3:7" x14ac:dyDescent="0.25">
      <c r="C139" s="72"/>
      <c r="D139" s="72"/>
      <c r="E139" s="152"/>
      <c r="F139" s="153"/>
      <c r="G139" s="154"/>
    </row>
    <row r="140" spans="3:7" x14ac:dyDescent="0.25">
      <c r="C140" s="72"/>
      <c r="D140" s="72"/>
      <c r="E140" s="152"/>
      <c r="F140" s="154"/>
      <c r="G140" s="154"/>
    </row>
    <row r="141" spans="3:7" x14ac:dyDescent="0.25">
      <c r="C141" s="72"/>
      <c r="D141" s="72"/>
      <c r="E141" s="152"/>
      <c r="F141" s="154"/>
      <c r="G141" s="154"/>
    </row>
    <row r="142" spans="3:7" x14ac:dyDescent="0.25">
      <c r="C142" s="72"/>
      <c r="D142" s="72"/>
      <c r="E142" s="152"/>
      <c r="F142" s="153"/>
      <c r="G142" s="154"/>
    </row>
    <row r="143" spans="3:7" x14ac:dyDescent="0.25">
      <c r="C143" s="72"/>
      <c r="D143" s="72"/>
      <c r="E143" s="152"/>
      <c r="F143" s="154"/>
      <c r="G143" s="154"/>
    </row>
    <row r="144" spans="3:7" x14ac:dyDescent="0.25">
      <c r="C144" s="72"/>
      <c r="D144" s="72"/>
      <c r="E144" s="152"/>
      <c r="F144" s="154"/>
      <c r="G144" s="154"/>
    </row>
    <row r="145" spans="3:7" x14ac:dyDescent="0.25">
      <c r="C145" s="72"/>
      <c r="D145" s="72"/>
      <c r="E145" s="152"/>
      <c r="F145" s="154"/>
      <c r="G145" s="154"/>
    </row>
    <row r="146" spans="3:7" x14ac:dyDescent="0.25">
      <c r="C146" s="72"/>
      <c r="D146" s="72"/>
      <c r="E146" s="152"/>
      <c r="F146" s="153"/>
      <c r="G146" s="154"/>
    </row>
    <row r="147" spans="3:7" x14ac:dyDescent="0.25">
      <c r="C147" s="72"/>
      <c r="D147" s="72"/>
      <c r="E147" s="152"/>
      <c r="F147" s="154"/>
      <c r="G147" s="154"/>
    </row>
    <row r="148" spans="3:7" x14ac:dyDescent="0.25">
      <c r="C148" s="72"/>
      <c r="D148" s="72"/>
      <c r="E148" s="152"/>
      <c r="F148" s="154"/>
      <c r="G148" s="154"/>
    </row>
    <row r="149" spans="3:7" x14ac:dyDescent="0.25">
      <c r="C149" s="72"/>
      <c r="D149" s="72"/>
      <c r="E149" s="152"/>
      <c r="F149" s="154"/>
      <c r="G149" s="154"/>
    </row>
    <row r="150" spans="3:7" x14ac:dyDescent="0.25">
      <c r="C150" s="72"/>
      <c r="D150" s="72"/>
      <c r="E150" s="152"/>
      <c r="F150" s="154"/>
      <c r="G150" s="154"/>
    </row>
    <row r="151" spans="3:7" x14ac:dyDescent="0.25">
      <c r="C151" s="72"/>
      <c r="D151" s="72"/>
      <c r="E151" s="152"/>
      <c r="F151" s="154"/>
      <c r="G151" s="154"/>
    </row>
    <row r="152" spans="3:7" x14ac:dyDescent="0.25">
      <c r="C152" s="72"/>
      <c r="D152" s="72"/>
      <c r="E152" s="152"/>
      <c r="F152" s="154"/>
      <c r="G152" s="154"/>
    </row>
    <row r="153" spans="3:7" x14ac:dyDescent="0.25">
      <c r="C153" s="72"/>
      <c r="D153" s="72"/>
      <c r="E153" s="152"/>
      <c r="F153" s="154"/>
      <c r="G153" s="154"/>
    </row>
    <row r="154" spans="3:7" x14ac:dyDescent="0.25">
      <c r="C154" s="72"/>
      <c r="D154" s="72"/>
      <c r="E154" s="152"/>
      <c r="F154" s="154"/>
      <c r="G154" s="154"/>
    </row>
    <row r="155" spans="3:7" x14ac:dyDescent="0.25">
      <c r="C155" s="72"/>
      <c r="D155" s="72"/>
      <c r="E155" s="152"/>
      <c r="F155" s="154"/>
      <c r="G155" s="154"/>
    </row>
    <row r="156" spans="3:7" x14ac:dyDescent="0.25">
      <c r="C156" s="72"/>
      <c r="D156" s="72"/>
      <c r="E156" s="152"/>
      <c r="F156" s="154"/>
      <c r="G156" s="154"/>
    </row>
    <row r="157" spans="3:7" x14ac:dyDescent="0.25">
      <c r="C157" s="72"/>
      <c r="D157" s="72"/>
      <c r="E157" s="152"/>
      <c r="F157" s="154"/>
      <c r="G157" s="154"/>
    </row>
    <row r="158" spans="3:7" x14ac:dyDescent="0.25">
      <c r="C158" s="72"/>
      <c r="D158" s="72"/>
      <c r="E158" s="152"/>
      <c r="F158" s="154"/>
      <c r="G158" s="154"/>
    </row>
    <row r="159" spans="3:7" x14ac:dyDescent="0.25">
      <c r="C159" s="72"/>
      <c r="D159" s="72"/>
      <c r="E159" s="152"/>
      <c r="F159" s="153"/>
      <c r="G159" s="154"/>
    </row>
    <row r="160" spans="3:7" x14ac:dyDescent="0.25">
      <c r="C160" s="72"/>
      <c r="D160" s="72"/>
      <c r="E160" s="152"/>
      <c r="F160" s="153"/>
      <c r="G160" s="154"/>
    </row>
    <row r="161" spans="3:7" x14ac:dyDescent="0.25">
      <c r="C161" s="72"/>
      <c r="D161" s="72"/>
      <c r="E161" s="152"/>
      <c r="F161" s="153"/>
      <c r="G161" s="154"/>
    </row>
    <row r="162" spans="3:7" x14ac:dyDescent="0.25">
      <c r="C162" s="72"/>
      <c r="D162" s="72"/>
      <c r="E162" s="152"/>
      <c r="F162" s="153"/>
      <c r="G162" s="154"/>
    </row>
    <row r="163" spans="3:7" x14ac:dyDescent="0.25">
      <c r="C163" s="72"/>
      <c r="D163" s="72"/>
      <c r="E163" s="152"/>
      <c r="F163" s="153"/>
      <c r="G163" s="72"/>
    </row>
    <row r="164" spans="3:7" x14ac:dyDescent="0.25">
      <c r="C164" s="72"/>
    </row>
    <row r="165" spans="3:7" x14ac:dyDescent="0.25">
      <c r="C165" s="72"/>
    </row>
  </sheetData>
  <sheetProtection password="AC0C" sheet="1" objects="1" scenarios="1" insertColumns="0" insertRows="0" deleteColumns="0" deleteRows="0"/>
  <mergeCells count="4">
    <mergeCell ref="C10:G10"/>
    <mergeCell ref="C2:G5"/>
    <mergeCell ref="C6:G6"/>
    <mergeCell ref="C9:G9"/>
  </mergeCells>
  <dataValidations count="2">
    <dataValidation type="list" allowBlank="1" showInputMessage="1" showErrorMessage="1" sqref="WVH983070:WVH983092 WLL983070:WLL983092 WBP983070:WBP983092 VRT983070:VRT983092 VHX983070:VHX983092 UYB983070:UYB983092 UOF983070:UOF983092 UEJ983070:UEJ983092 TUN983070:TUN983092 TKR983070:TKR983092 TAV983070:TAV983092 SQZ983070:SQZ983092 SHD983070:SHD983092 RXH983070:RXH983092 RNL983070:RNL983092 RDP983070:RDP983092 QTT983070:QTT983092 QJX983070:QJX983092 QAB983070:QAB983092 PQF983070:PQF983092 PGJ983070:PGJ983092 OWN983070:OWN983092 OMR983070:OMR983092 OCV983070:OCV983092 NSZ983070:NSZ983092 NJD983070:NJD983092 MZH983070:MZH983092 MPL983070:MPL983092 MFP983070:MFP983092 LVT983070:LVT983092 LLX983070:LLX983092 LCB983070:LCB983092 KSF983070:KSF983092 KIJ983070:KIJ983092 JYN983070:JYN983092 JOR983070:JOR983092 JEV983070:JEV983092 IUZ983070:IUZ983092 ILD983070:ILD983092 IBH983070:IBH983092 HRL983070:HRL983092 HHP983070:HHP983092 GXT983070:GXT983092 GNX983070:GNX983092 GEB983070:GEB983092 FUF983070:FUF983092 FKJ983070:FKJ983092 FAN983070:FAN983092 EQR983070:EQR983092 EGV983070:EGV983092 DWZ983070:DWZ983092 DND983070:DND983092 DDH983070:DDH983092 CTL983070:CTL983092 CJP983070:CJP983092 BZT983070:BZT983092 BPX983070:BPX983092 BGB983070:BGB983092 AWF983070:AWF983092 AMJ983070:AMJ983092 ACN983070:ACN983092 SR983070:SR983092 IV983070:IV983092 C983070:C983092 WVH917534:WVH917556 WLL917534:WLL917556 WBP917534:WBP917556 VRT917534:VRT917556 VHX917534:VHX917556 UYB917534:UYB917556 UOF917534:UOF917556 UEJ917534:UEJ917556 TUN917534:TUN917556 TKR917534:TKR917556 TAV917534:TAV917556 SQZ917534:SQZ917556 SHD917534:SHD917556 RXH917534:RXH917556 RNL917534:RNL917556 RDP917534:RDP917556 QTT917534:QTT917556 QJX917534:QJX917556 QAB917534:QAB917556 PQF917534:PQF917556 PGJ917534:PGJ917556 OWN917534:OWN917556 OMR917534:OMR917556 OCV917534:OCV917556 NSZ917534:NSZ917556 NJD917534:NJD917556 MZH917534:MZH917556 MPL917534:MPL917556 MFP917534:MFP917556 LVT917534:LVT917556 LLX917534:LLX917556 LCB917534:LCB917556 KSF917534:KSF917556 KIJ917534:KIJ917556 JYN917534:JYN917556 JOR917534:JOR917556 JEV917534:JEV917556 IUZ917534:IUZ917556 ILD917534:ILD917556 IBH917534:IBH917556 HRL917534:HRL917556 HHP917534:HHP917556 GXT917534:GXT917556 GNX917534:GNX917556 GEB917534:GEB917556 FUF917534:FUF917556 FKJ917534:FKJ917556 FAN917534:FAN917556 EQR917534:EQR917556 EGV917534:EGV917556 DWZ917534:DWZ917556 DND917534:DND917556 DDH917534:DDH917556 CTL917534:CTL917556 CJP917534:CJP917556 BZT917534:BZT917556 BPX917534:BPX917556 BGB917534:BGB917556 AWF917534:AWF917556 AMJ917534:AMJ917556 ACN917534:ACN917556 SR917534:SR917556 IV917534:IV917556 C917534:C917556 WVH851998:WVH852020 WLL851998:WLL852020 WBP851998:WBP852020 VRT851998:VRT852020 VHX851998:VHX852020 UYB851998:UYB852020 UOF851998:UOF852020 UEJ851998:UEJ852020 TUN851998:TUN852020 TKR851998:TKR852020 TAV851998:TAV852020 SQZ851998:SQZ852020 SHD851998:SHD852020 RXH851998:RXH852020 RNL851998:RNL852020 RDP851998:RDP852020 QTT851998:QTT852020 QJX851998:QJX852020 QAB851998:QAB852020 PQF851998:PQF852020 PGJ851998:PGJ852020 OWN851998:OWN852020 OMR851998:OMR852020 OCV851998:OCV852020 NSZ851998:NSZ852020 NJD851998:NJD852020 MZH851998:MZH852020 MPL851998:MPL852020 MFP851998:MFP852020 LVT851998:LVT852020 LLX851998:LLX852020 LCB851998:LCB852020 KSF851998:KSF852020 KIJ851998:KIJ852020 JYN851998:JYN852020 JOR851998:JOR852020 JEV851998:JEV852020 IUZ851998:IUZ852020 ILD851998:ILD852020 IBH851998:IBH852020 HRL851998:HRL852020 HHP851998:HHP852020 GXT851998:GXT852020 GNX851998:GNX852020 GEB851998:GEB852020 FUF851998:FUF852020 FKJ851998:FKJ852020 FAN851998:FAN852020 EQR851998:EQR852020 EGV851998:EGV852020 DWZ851998:DWZ852020 DND851998:DND852020 DDH851998:DDH852020 CTL851998:CTL852020 CJP851998:CJP852020 BZT851998:BZT852020 BPX851998:BPX852020 BGB851998:BGB852020 AWF851998:AWF852020 AMJ851998:AMJ852020 ACN851998:ACN852020 SR851998:SR852020 IV851998:IV852020 C851998:C852020 WVH786462:WVH786484 WLL786462:WLL786484 WBP786462:WBP786484 VRT786462:VRT786484 VHX786462:VHX786484 UYB786462:UYB786484 UOF786462:UOF786484 UEJ786462:UEJ786484 TUN786462:TUN786484 TKR786462:TKR786484 TAV786462:TAV786484 SQZ786462:SQZ786484 SHD786462:SHD786484 RXH786462:RXH786484 RNL786462:RNL786484 RDP786462:RDP786484 QTT786462:QTT786484 QJX786462:QJX786484 QAB786462:QAB786484 PQF786462:PQF786484 PGJ786462:PGJ786484 OWN786462:OWN786484 OMR786462:OMR786484 OCV786462:OCV786484 NSZ786462:NSZ786484 NJD786462:NJD786484 MZH786462:MZH786484 MPL786462:MPL786484 MFP786462:MFP786484 LVT786462:LVT786484 LLX786462:LLX786484 LCB786462:LCB786484 KSF786462:KSF786484 KIJ786462:KIJ786484 JYN786462:JYN786484 JOR786462:JOR786484 JEV786462:JEV786484 IUZ786462:IUZ786484 ILD786462:ILD786484 IBH786462:IBH786484 HRL786462:HRL786484 HHP786462:HHP786484 GXT786462:GXT786484 GNX786462:GNX786484 GEB786462:GEB786484 FUF786462:FUF786484 FKJ786462:FKJ786484 FAN786462:FAN786484 EQR786462:EQR786484 EGV786462:EGV786484 DWZ786462:DWZ786484 DND786462:DND786484 DDH786462:DDH786484 CTL786462:CTL786484 CJP786462:CJP786484 BZT786462:BZT786484 BPX786462:BPX786484 BGB786462:BGB786484 AWF786462:AWF786484 AMJ786462:AMJ786484 ACN786462:ACN786484 SR786462:SR786484 IV786462:IV786484 C786462:C786484 WVH720926:WVH720948 WLL720926:WLL720948 WBP720926:WBP720948 VRT720926:VRT720948 VHX720926:VHX720948 UYB720926:UYB720948 UOF720926:UOF720948 UEJ720926:UEJ720948 TUN720926:TUN720948 TKR720926:TKR720948 TAV720926:TAV720948 SQZ720926:SQZ720948 SHD720926:SHD720948 RXH720926:RXH720948 RNL720926:RNL720948 RDP720926:RDP720948 QTT720926:QTT720948 QJX720926:QJX720948 QAB720926:QAB720948 PQF720926:PQF720948 PGJ720926:PGJ720948 OWN720926:OWN720948 OMR720926:OMR720948 OCV720926:OCV720948 NSZ720926:NSZ720948 NJD720926:NJD720948 MZH720926:MZH720948 MPL720926:MPL720948 MFP720926:MFP720948 LVT720926:LVT720948 LLX720926:LLX720948 LCB720926:LCB720948 KSF720926:KSF720948 KIJ720926:KIJ720948 JYN720926:JYN720948 JOR720926:JOR720948 JEV720926:JEV720948 IUZ720926:IUZ720948 ILD720926:ILD720948 IBH720926:IBH720948 HRL720926:HRL720948 HHP720926:HHP720948 GXT720926:GXT720948 GNX720926:GNX720948 GEB720926:GEB720948 FUF720926:FUF720948 FKJ720926:FKJ720948 FAN720926:FAN720948 EQR720926:EQR720948 EGV720926:EGV720948 DWZ720926:DWZ720948 DND720926:DND720948 DDH720926:DDH720948 CTL720926:CTL720948 CJP720926:CJP720948 BZT720926:BZT720948 BPX720926:BPX720948 BGB720926:BGB720948 AWF720926:AWF720948 AMJ720926:AMJ720948 ACN720926:ACN720948 SR720926:SR720948 IV720926:IV720948 C720926:C720948 WVH655390:WVH655412 WLL655390:WLL655412 WBP655390:WBP655412 VRT655390:VRT655412 VHX655390:VHX655412 UYB655390:UYB655412 UOF655390:UOF655412 UEJ655390:UEJ655412 TUN655390:TUN655412 TKR655390:TKR655412 TAV655390:TAV655412 SQZ655390:SQZ655412 SHD655390:SHD655412 RXH655390:RXH655412 RNL655390:RNL655412 RDP655390:RDP655412 QTT655390:QTT655412 QJX655390:QJX655412 QAB655390:QAB655412 PQF655390:PQF655412 PGJ655390:PGJ655412 OWN655390:OWN655412 OMR655390:OMR655412 OCV655390:OCV655412 NSZ655390:NSZ655412 NJD655390:NJD655412 MZH655390:MZH655412 MPL655390:MPL655412 MFP655390:MFP655412 LVT655390:LVT655412 LLX655390:LLX655412 LCB655390:LCB655412 KSF655390:KSF655412 KIJ655390:KIJ655412 JYN655390:JYN655412 JOR655390:JOR655412 JEV655390:JEV655412 IUZ655390:IUZ655412 ILD655390:ILD655412 IBH655390:IBH655412 HRL655390:HRL655412 HHP655390:HHP655412 GXT655390:GXT655412 GNX655390:GNX655412 GEB655390:GEB655412 FUF655390:FUF655412 FKJ655390:FKJ655412 FAN655390:FAN655412 EQR655390:EQR655412 EGV655390:EGV655412 DWZ655390:DWZ655412 DND655390:DND655412 DDH655390:DDH655412 CTL655390:CTL655412 CJP655390:CJP655412 BZT655390:BZT655412 BPX655390:BPX655412 BGB655390:BGB655412 AWF655390:AWF655412 AMJ655390:AMJ655412 ACN655390:ACN655412 SR655390:SR655412 IV655390:IV655412 C655390:C655412 WVH589854:WVH589876 WLL589854:WLL589876 WBP589854:WBP589876 VRT589854:VRT589876 VHX589854:VHX589876 UYB589854:UYB589876 UOF589854:UOF589876 UEJ589854:UEJ589876 TUN589854:TUN589876 TKR589854:TKR589876 TAV589854:TAV589876 SQZ589854:SQZ589876 SHD589854:SHD589876 RXH589854:RXH589876 RNL589854:RNL589876 RDP589854:RDP589876 QTT589854:QTT589876 QJX589854:QJX589876 QAB589854:QAB589876 PQF589854:PQF589876 PGJ589854:PGJ589876 OWN589854:OWN589876 OMR589854:OMR589876 OCV589854:OCV589876 NSZ589854:NSZ589876 NJD589854:NJD589876 MZH589854:MZH589876 MPL589854:MPL589876 MFP589854:MFP589876 LVT589854:LVT589876 LLX589854:LLX589876 LCB589854:LCB589876 KSF589854:KSF589876 KIJ589854:KIJ589876 JYN589854:JYN589876 JOR589854:JOR589876 JEV589854:JEV589876 IUZ589854:IUZ589876 ILD589854:ILD589876 IBH589854:IBH589876 HRL589854:HRL589876 HHP589854:HHP589876 GXT589854:GXT589876 GNX589854:GNX589876 GEB589854:GEB589876 FUF589854:FUF589876 FKJ589854:FKJ589876 FAN589854:FAN589876 EQR589854:EQR589876 EGV589854:EGV589876 DWZ589854:DWZ589876 DND589854:DND589876 DDH589854:DDH589876 CTL589854:CTL589876 CJP589854:CJP589876 BZT589854:BZT589876 BPX589854:BPX589876 BGB589854:BGB589876 AWF589854:AWF589876 AMJ589854:AMJ589876 ACN589854:ACN589876 SR589854:SR589876 IV589854:IV589876 C589854:C589876 WVH524318:WVH524340 WLL524318:WLL524340 WBP524318:WBP524340 VRT524318:VRT524340 VHX524318:VHX524340 UYB524318:UYB524340 UOF524318:UOF524340 UEJ524318:UEJ524340 TUN524318:TUN524340 TKR524318:TKR524340 TAV524318:TAV524340 SQZ524318:SQZ524340 SHD524318:SHD524340 RXH524318:RXH524340 RNL524318:RNL524340 RDP524318:RDP524340 QTT524318:QTT524340 QJX524318:QJX524340 QAB524318:QAB524340 PQF524318:PQF524340 PGJ524318:PGJ524340 OWN524318:OWN524340 OMR524318:OMR524340 OCV524318:OCV524340 NSZ524318:NSZ524340 NJD524318:NJD524340 MZH524318:MZH524340 MPL524318:MPL524340 MFP524318:MFP524340 LVT524318:LVT524340 LLX524318:LLX524340 LCB524318:LCB524340 KSF524318:KSF524340 KIJ524318:KIJ524340 JYN524318:JYN524340 JOR524318:JOR524340 JEV524318:JEV524340 IUZ524318:IUZ524340 ILD524318:ILD524340 IBH524318:IBH524340 HRL524318:HRL524340 HHP524318:HHP524340 GXT524318:GXT524340 GNX524318:GNX524340 GEB524318:GEB524340 FUF524318:FUF524340 FKJ524318:FKJ524340 FAN524318:FAN524340 EQR524318:EQR524340 EGV524318:EGV524340 DWZ524318:DWZ524340 DND524318:DND524340 DDH524318:DDH524340 CTL524318:CTL524340 CJP524318:CJP524340 BZT524318:BZT524340 BPX524318:BPX524340 BGB524318:BGB524340 AWF524318:AWF524340 AMJ524318:AMJ524340 ACN524318:ACN524340 SR524318:SR524340 IV524318:IV524340 C524318:C524340 WVH458782:WVH458804 WLL458782:WLL458804 WBP458782:WBP458804 VRT458782:VRT458804 VHX458782:VHX458804 UYB458782:UYB458804 UOF458782:UOF458804 UEJ458782:UEJ458804 TUN458782:TUN458804 TKR458782:TKR458804 TAV458782:TAV458804 SQZ458782:SQZ458804 SHD458782:SHD458804 RXH458782:RXH458804 RNL458782:RNL458804 RDP458782:RDP458804 QTT458782:QTT458804 QJX458782:QJX458804 QAB458782:QAB458804 PQF458782:PQF458804 PGJ458782:PGJ458804 OWN458782:OWN458804 OMR458782:OMR458804 OCV458782:OCV458804 NSZ458782:NSZ458804 NJD458782:NJD458804 MZH458782:MZH458804 MPL458782:MPL458804 MFP458782:MFP458804 LVT458782:LVT458804 LLX458782:LLX458804 LCB458782:LCB458804 KSF458782:KSF458804 KIJ458782:KIJ458804 JYN458782:JYN458804 JOR458782:JOR458804 JEV458782:JEV458804 IUZ458782:IUZ458804 ILD458782:ILD458804 IBH458782:IBH458804 HRL458782:HRL458804 HHP458782:HHP458804 GXT458782:GXT458804 GNX458782:GNX458804 GEB458782:GEB458804 FUF458782:FUF458804 FKJ458782:FKJ458804 FAN458782:FAN458804 EQR458782:EQR458804 EGV458782:EGV458804 DWZ458782:DWZ458804 DND458782:DND458804 DDH458782:DDH458804 CTL458782:CTL458804 CJP458782:CJP458804 BZT458782:BZT458804 BPX458782:BPX458804 BGB458782:BGB458804 AWF458782:AWF458804 AMJ458782:AMJ458804 ACN458782:ACN458804 SR458782:SR458804 IV458782:IV458804 C458782:C458804 WVH393246:WVH393268 WLL393246:WLL393268 WBP393246:WBP393268 VRT393246:VRT393268 VHX393246:VHX393268 UYB393246:UYB393268 UOF393246:UOF393268 UEJ393246:UEJ393268 TUN393246:TUN393268 TKR393246:TKR393268 TAV393246:TAV393268 SQZ393246:SQZ393268 SHD393246:SHD393268 RXH393246:RXH393268 RNL393246:RNL393268 RDP393246:RDP393268 QTT393246:QTT393268 QJX393246:QJX393268 QAB393246:QAB393268 PQF393246:PQF393268 PGJ393246:PGJ393268 OWN393246:OWN393268 OMR393246:OMR393268 OCV393246:OCV393268 NSZ393246:NSZ393268 NJD393246:NJD393268 MZH393246:MZH393268 MPL393246:MPL393268 MFP393246:MFP393268 LVT393246:LVT393268 LLX393246:LLX393268 LCB393246:LCB393268 KSF393246:KSF393268 KIJ393246:KIJ393268 JYN393246:JYN393268 JOR393246:JOR393268 JEV393246:JEV393268 IUZ393246:IUZ393268 ILD393246:ILD393268 IBH393246:IBH393268 HRL393246:HRL393268 HHP393246:HHP393268 GXT393246:GXT393268 GNX393246:GNX393268 GEB393246:GEB393268 FUF393246:FUF393268 FKJ393246:FKJ393268 FAN393246:FAN393268 EQR393246:EQR393268 EGV393246:EGV393268 DWZ393246:DWZ393268 DND393246:DND393268 DDH393246:DDH393268 CTL393246:CTL393268 CJP393246:CJP393268 BZT393246:BZT393268 BPX393246:BPX393268 BGB393246:BGB393268 AWF393246:AWF393268 AMJ393246:AMJ393268 ACN393246:ACN393268 SR393246:SR393268 IV393246:IV393268 C393246:C393268 WVH327710:WVH327732 WLL327710:WLL327732 WBP327710:WBP327732 VRT327710:VRT327732 VHX327710:VHX327732 UYB327710:UYB327732 UOF327710:UOF327732 UEJ327710:UEJ327732 TUN327710:TUN327732 TKR327710:TKR327732 TAV327710:TAV327732 SQZ327710:SQZ327732 SHD327710:SHD327732 RXH327710:RXH327732 RNL327710:RNL327732 RDP327710:RDP327732 QTT327710:QTT327732 QJX327710:QJX327732 QAB327710:QAB327732 PQF327710:PQF327732 PGJ327710:PGJ327732 OWN327710:OWN327732 OMR327710:OMR327732 OCV327710:OCV327732 NSZ327710:NSZ327732 NJD327710:NJD327732 MZH327710:MZH327732 MPL327710:MPL327732 MFP327710:MFP327732 LVT327710:LVT327732 LLX327710:LLX327732 LCB327710:LCB327732 KSF327710:KSF327732 KIJ327710:KIJ327732 JYN327710:JYN327732 JOR327710:JOR327732 JEV327710:JEV327732 IUZ327710:IUZ327732 ILD327710:ILD327732 IBH327710:IBH327732 HRL327710:HRL327732 HHP327710:HHP327732 GXT327710:GXT327732 GNX327710:GNX327732 GEB327710:GEB327732 FUF327710:FUF327732 FKJ327710:FKJ327732 FAN327710:FAN327732 EQR327710:EQR327732 EGV327710:EGV327732 DWZ327710:DWZ327732 DND327710:DND327732 DDH327710:DDH327732 CTL327710:CTL327732 CJP327710:CJP327732 BZT327710:BZT327732 BPX327710:BPX327732 BGB327710:BGB327732 AWF327710:AWF327732 AMJ327710:AMJ327732 ACN327710:ACN327732 SR327710:SR327732 IV327710:IV327732 C327710:C327732 WVH262174:WVH262196 WLL262174:WLL262196 WBP262174:WBP262196 VRT262174:VRT262196 VHX262174:VHX262196 UYB262174:UYB262196 UOF262174:UOF262196 UEJ262174:UEJ262196 TUN262174:TUN262196 TKR262174:TKR262196 TAV262174:TAV262196 SQZ262174:SQZ262196 SHD262174:SHD262196 RXH262174:RXH262196 RNL262174:RNL262196 RDP262174:RDP262196 QTT262174:QTT262196 QJX262174:QJX262196 QAB262174:QAB262196 PQF262174:PQF262196 PGJ262174:PGJ262196 OWN262174:OWN262196 OMR262174:OMR262196 OCV262174:OCV262196 NSZ262174:NSZ262196 NJD262174:NJD262196 MZH262174:MZH262196 MPL262174:MPL262196 MFP262174:MFP262196 LVT262174:LVT262196 LLX262174:LLX262196 LCB262174:LCB262196 KSF262174:KSF262196 KIJ262174:KIJ262196 JYN262174:JYN262196 JOR262174:JOR262196 JEV262174:JEV262196 IUZ262174:IUZ262196 ILD262174:ILD262196 IBH262174:IBH262196 HRL262174:HRL262196 HHP262174:HHP262196 GXT262174:GXT262196 GNX262174:GNX262196 GEB262174:GEB262196 FUF262174:FUF262196 FKJ262174:FKJ262196 FAN262174:FAN262196 EQR262174:EQR262196 EGV262174:EGV262196 DWZ262174:DWZ262196 DND262174:DND262196 DDH262174:DDH262196 CTL262174:CTL262196 CJP262174:CJP262196 BZT262174:BZT262196 BPX262174:BPX262196 BGB262174:BGB262196 AWF262174:AWF262196 AMJ262174:AMJ262196 ACN262174:ACN262196 SR262174:SR262196 IV262174:IV262196 C262174:C262196 WVH196638:WVH196660 WLL196638:WLL196660 WBP196638:WBP196660 VRT196638:VRT196660 VHX196638:VHX196660 UYB196638:UYB196660 UOF196638:UOF196660 UEJ196638:UEJ196660 TUN196638:TUN196660 TKR196638:TKR196660 TAV196638:TAV196660 SQZ196638:SQZ196660 SHD196638:SHD196660 RXH196638:RXH196660 RNL196638:RNL196660 RDP196638:RDP196660 QTT196638:QTT196660 QJX196638:QJX196660 QAB196638:QAB196660 PQF196638:PQF196660 PGJ196638:PGJ196660 OWN196638:OWN196660 OMR196638:OMR196660 OCV196638:OCV196660 NSZ196638:NSZ196660 NJD196638:NJD196660 MZH196638:MZH196660 MPL196638:MPL196660 MFP196638:MFP196660 LVT196638:LVT196660 LLX196638:LLX196660 LCB196638:LCB196660 KSF196638:KSF196660 KIJ196638:KIJ196660 JYN196638:JYN196660 JOR196638:JOR196660 JEV196638:JEV196660 IUZ196638:IUZ196660 ILD196638:ILD196660 IBH196638:IBH196660 HRL196638:HRL196660 HHP196638:HHP196660 GXT196638:GXT196660 GNX196638:GNX196660 GEB196638:GEB196660 FUF196638:FUF196660 FKJ196638:FKJ196660 FAN196638:FAN196660 EQR196638:EQR196660 EGV196638:EGV196660 DWZ196638:DWZ196660 DND196638:DND196660 DDH196638:DDH196660 CTL196638:CTL196660 CJP196638:CJP196660 BZT196638:BZT196660 BPX196638:BPX196660 BGB196638:BGB196660 AWF196638:AWF196660 AMJ196638:AMJ196660 ACN196638:ACN196660 SR196638:SR196660 IV196638:IV196660 C196638:C196660 WVH131102:WVH131124 WLL131102:WLL131124 WBP131102:WBP131124 VRT131102:VRT131124 VHX131102:VHX131124 UYB131102:UYB131124 UOF131102:UOF131124 UEJ131102:UEJ131124 TUN131102:TUN131124 TKR131102:TKR131124 TAV131102:TAV131124 SQZ131102:SQZ131124 SHD131102:SHD131124 RXH131102:RXH131124 RNL131102:RNL131124 RDP131102:RDP131124 QTT131102:QTT131124 QJX131102:QJX131124 QAB131102:QAB131124 PQF131102:PQF131124 PGJ131102:PGJ131124 OWN131102:OWN131124 OMR131102:OMR131124 OCV131102:OCV131124 NSZ131102:NSZ131124 NJD131102:NJD131124 MZH131102:MZH131124 MPL131102:MPL131124 MFP131102:MFP131124 LVT131102:LVT131124 LLX131102:LLX131124 LCB131102:LCB131124 KSF131102:KSF131124 KIJ131102:KIJ131124 JYN131102:JYN131124 JOR131102:JOR131124 JEV131102:JEV131124 IUZ131102:IUZ131124 ILD131102:ILD131124 IBH131102:IBH131124 HRL131102:HRL131124 HHP131102:HHP131124 GXT131102:GXT131124 GNX131102:GNX131124 GEB131102:GEB131124 FUF131102:FUF131124 FKJ131102:FKJ131124 FAN131102:FAN131124 EQR131102:EQR131124 EGV131102:EGV131124 DWZ131102:DWZ131124 DND131102:DND131124 DDH131102:DDH131124 CTL131102:CTL131124 CJP131102:CJP131124 BZT131102:BZT131124 BPX131102:BPX131124 BGB131102:BGB131124 AWF131102:AWF131124 AMJ131102:AMJ131124 ACN131102:ACN131124 SR131102:SR131124 IV131102:IV131124 C131102:C131124 WVH65566:WVH65588 WLL65566:WLL65588 WBP65566:WBP65588 VRT65566:VRT65588 VHX65566:VHX65588 UYB65566:UYB65588 UOF65566:UOF65588 UEJ65566:UEJ65588 TUN65566:TUN65588 TKR65566:TKR65588 TAV65566:TAV65588 SQZ65566:SQZ65588 SHD65566:SHD65588 RXH65566:RXH65588 RNL65566:RNL65588 RDP65566:RDP65588 QTT65566:QTT65588 QJX65566:QJX65588 QAB65566:QAB65588 PQF65566:PQF65588 PGJ65566:PGJ65588 OWN65566:OWN65588 OMR65566:OMR65588 OCV65566:OCV65588 NSZ65566:NSZ65588 NJD65566:NJD65588 MZH65566:MZH65588 MPL65566:MPL65588 MFP65566:MFP65588 LVT65566:LVT65588 LLX65566:LLX65588 LCB65566:LCB65588 KSF65566:KSF65588 KIJ65566:KIJ65588 JYN65566:JYN65588 JOR65566:JOR65588 JEV65566:JEV65588 IUZ65566:IUZ65588 ILD65566:ILD65588 IBH65566:IBH65588 HRL65566:HRL65588 HHP65566:HHP65588 GXT65566:GXT65588 GNX65566:GNX65588 GEB65566:GEB65588 FUF65566:FUF65588 FKJ65566:FKJ65588 FAN65566:FAN65588 EQR65566:EQR65588 EGV65566:EGV65588 DWZ65566:DWZ65588 DND65566:DND65588 DDH65566:DDH65588 CTL65566:CTL65588 CJP65566:CJP65588 BZT65566:BZT65588 BPX65566:BPX65588 BGB65566:BGB65588 AWF65566:AWF65588 AMJ65566:AMJ65588 ACN65566:ACN65588 SR65566:SR65588 IV65566:IV65588 C65566:C65588 WVH14:WVH36 WLL14:WLL36 WBP14:WBP36 VRT14:VRT36 VHX14:VHX36 UYB14:UYB36 UOF14:UOF36 UEJ14:UEJ36 TUN14:TUN36 TKR14:TKR36 TAV14:TAV36 SQZ14:SQZ36 SHD14:SHD36 RXH14:RXH36 RNL14:RNL36 RDP14:RDP36 QTT14:QTT36 QJX14:QJX36 QAB14:QAB36 PQF14:PQF36 PGJ14:PGJ36 OWN14:OWN36 OMR14:OMR36 OCV14:OCV36 NSZ14:NSZ36 NJD14:NJD36 MZH14:MZH36 MPL14:MPL36 MFP14:MFP36 LVT14:LVT36 LLX14:LLX36 LCB14:LCB36 KSF14:KSF36 KIJ14:KIJ36 JYN14:JYN36 JOR14:JOR36 JEV14:JEV36 IUZ14:IUZ36 ILD14:ILD36 IBH14:IBH36 HRL14:HRL36 HHP14:HHP36 GXT14:GXT36 GNX14:GNX36 GEB14:GEB36 FUF14:FUF36 FKJ14:FKJ36 FAN14:FAN36 EQR14:EQR36 EGV14:EGV36 DWZ14:DWZ36 DND14:DND36 DDH14:DDH36 CTL14:CTL36 CJP14:CJP36 BZT14:BZT36 BPX14:BPX36 BGB14:BGB36 AWF14:AWF36 AMJ14:AMJ36 ACN14:ACN36 SR14:SR36 IV14:IV36">
      <formula1>$C$56:$C$188</formula1>
    </dataValidation>
    <dataValidation type="list" allowBlank="1" showInputMessage="1" showErrorMessage="1" sqref="C14:C36">
      <formula1>$C$56:$C$131</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09"/>
  <sheetViews>
    <sheetView showGridLines="0" zoomScaleNormal="100" workbookViewId="0">
      <pane ySplit="6" topLeftCell="A7" activePane="bottomLeft" state="frozen"/>
      <selection pane="bottomLeft" activeCell="B8" sqref="B8"/>
    </sheetView>
  </sheetViews>
  <sheetFormatPr defaultRowHeight="18" x14ac:dyDescent="0.25"/>
  <cols>
    <col min="1" max="1" width="3.42578125" style="50" customWidth="1"/>
    <col min="2" max="2" width="8.42578125" style="50" customWidth="1"/>
    <col min="3" max="3" width="29.140625" style="50" customWidth="1"/>
    <col min="4" max="4" width="30.5703125" style="50" customWidth="1"/>
    <col min="5" max="5" width="18.140625" style="50" customWidth="1"/>
    <col min="6" max="6" width="15.42578125" style="86" customWidth="1"/>
    <col min="7" max="7" width="17" style="51" customWidth="1"/>
    <col min="8" max="8" width="18.85546875" style="87" customWidth="1"/>
    <col min="9" max="13" width="24.85546875" style="50" customWidth="1"/>
    <col min="14" max="256" width="9.140625" style="50"/>
    <col min="257" max="257" width="3.42578125" style="50" customWidth="1"/>
    <col min="258" max="258" width="3.28515625" style="50" customWidth="1"/>
    <col min="259" max="259" width="29.140625" style="50" customWidth="1"/>
    <col min="260" max="260" width="30.5703125" style="50" customWidth="1"/>
    <col min="261" max="261" width="18.140625" style="50" customWidth="1"/>
    <col min="262" max="262" width="15.42578125" style="50" customWidth="1"/>
    <col min="263" max="263" width="17" style="50" customWidth="1"/>
    <col min="264" max="264" width="18.85546875" style="50" customWidth="1"/>
    <col min="265" max="269" width="24.85546875" style="50" customWidth="1"/>
    <col min="270" max="512" width="9.140625" style="50"/>
    <col min="513" max="513" width="3.42578125" style="50" customWidth="1"/>
    <col min="514" max="514" width="3.28515625" style="50" customWidth="1"/>
    <col min="515" max="515" width="29.140625" style="50" customWidth="1"/>
    <col min="516" max="516" width="30.5703125" style="50" customWidth="1"/>
    <col min="517" max="517" width="18.140625" style="50" customWidth="1"/>
    <col min="518" max="518" width="15.42578125" style="50" customWidth="1"/>
    <col min="519" max="519" width="17" style="50" customWidth="1"/>
    <col min="520" max="520" width="18.85546875" style="50" customWidth="1"/>
    <col min="521" max="525" width="24.85546875" style="50" customWidth="1"/>
    <col min="526" max="768" width="9.140625" style="50"/>
    <col min="769" max="769" width="3.42578125" style="50" customWidth="1"/>
    <col min="770" max="770" width="3.28515625" style="50" customWidth="1"/>
    <col min="771" max="771" width="29.140625" style="50" customWidth="1"/>
    <col min="772" max="772" width="30.5703125" style="50" customWidth="1"/>
    <col min="773" max="773" width="18.140625" style="50" customWidth="1"/>
    <col min="774" max="774" width="15.42578125" style="50" customWidth="1"/>
    <col min="775" max="775" width="17" style="50" customWidth="1"/>
    <col min="776" max="776" width="18.85546875" style="50" customWidth="1"/>
    <col min="777" max="781" width="24.85546875" style="50" customWidth="1"/>
    <col min="782" max="1024" width="9.140625" style="50"/>
    <col min="1025" max="1025" width="3.42578125" style="50" customWidth="1"/>
    <col min="1026" max="1026" width="3.28515625" style="50" customWidth="1"/>
    <col min="1027" max="1027" width="29.140625" style="50" customWidth="1"/>
    <col min="1028" max="1028" width="30.5703125" style="50" customWidth="1"/>
    <col min="1029" max="1029" width="18.140625" style="50" customWidth="1"/>
    <col min="1030" max="1030" width="15.42578125" style="50" customWidth="1"/>
    <col min="1031" max="1031" width="17" style="50" customWidth="1"/>
    <col min="1032" max="1032" width="18.85546875" style="50" customWidth="1"/>
    <col min="1033" max="1037" width="24.85546875" style="50" customWidth="1"/>
    <col min="1038" max="1280" width="9.140625" style="50"/>
    <col min="1281" max="1281" width="3.42578125" style="50" customWidth="1"/>
    <col min="1282" max="1282" width="3.28515625" style="50" customWidth="1"/>
    <col min="1283" max="1283" width="29.140625" style="50" customWidth="1"/>
    <col min="1284" max="1284" width="30.5703125" style="50" customWidth="1"/>
    <col min="1285" max="1285" width="18.140625" style="50" customWidth="1"/>
    <col min="1286" max="1286" width="15.42578125" style="50" customWidth="1"/>
    <col min="1287" max="1287" width="17" style="50" customWidth="1"/>
    <col min="1288" max="1288" width="18.85546875" style="50" customWidth="1"/>
    <col min="1289" max="1293" width="24.85546875" style="50" customWidth="1"/>
    <col min="1294" max="1536" width="9.140625" style="50"/>
    <col min="1537" max="1537" width="3.42578125" style="50" customWidth="1"/>
    <col min="1538" max="1538" width="3.28515625" style="50" customWidth="1"/>
    <col min="1539" max="1539" width="29.140625" style="50" customWidth="1"/>
    <col min="1540" max="1540" width="30.5703125" style="50" customWidth="1"/>
    <col min="1541" max="1541" width="18.140625" style="50" customWidth="1"/>
    <col min="1542" max="1542" width="15.42578125" style="50" customWidth="1"/>
    <col min="1543" max="1543" width="17" style="50" customWidth="1"/>
    <col min="1544" max="1544" width="18.85546875" style="50" customWidth="1"/>
    <col min="1545" max="1549" width="24.85546875" style="50" customWidth="1"/>
    <col min="1550" max="1792" width="9.140625" style="50"/>
    <col min="1793" max="1793" width="3.42578125" style="50" customWidth="1"/>
    <col min="1794" max="1794" width="3.28515625" style="50" customWidth="1"/>
    <col min="1795" max="1795" width="29.140625" style="50" customWidth="1"/>
    <col min="1796" max="1796" width="30.5703125" style="50" customWidth="1"/>
    <col min="1797" max="1797" width="18.140625" style="50" customWidth="1"/>
    <col min="1798" max="1798" width="15.42578125" style="50" customWidth="1"/>
    <col min="1799" max="1799" width="17" style="50" customWidth="1"/>
    <col min="1800" max="1800" width="18.85546875" style="50" customWidth="1"/>
    <col min="1801" max="1805" width="24.85546875" style="50" customWidth="1"/>
    <col min="1806" max="2048" width="9.140625" style="50"/>
    <col min="2049" max="2049" width="3.42578125" style="50" customWidth="1"/>
    <col min="2050" max="2050" width="3.28515625" style="50" customWidth="1"/>
    <col min="2051" max="2051" width="29.140625" style="50" customWidth="1"/>
    <col min="2052" max="2052" width="30.5703125" style="50" customWidth="1"/>
    <col min="2053" max="2053" width="18.140625" style="50" customWidth="1"/>
    <col min="2054" max="2054" width="15.42578125" style="50" customWidth="1"/>
    <col min="2055" max="2055" width="17" style="50" customWidth="1"/>
    <col min="2056" max="2056" width="18.85546875" style="50" customWidth="1"/>
    <col min="2057" max="2061" width="24.85546875" style="50" customWidth="1"/>
    <col min="2062" max="2304" width="9.140625" style="50"/>
    <col min="2305" max="2305" width="3.42578125" style="50" customWidth="1"/>
    <col min="2306" max="2306" width="3.28515625" style="50" customWidth="1"/>
    <col min="2307" max="2307" width="29.140625" style="50" customWidth="1"/>
    <col min="2308" max="2308" width="30.5703125" style="50" customWidth="1"/>
    <col min="2309" max="2309" width="18.140625" style="50" customWidth="1"/>
    <col min="2310" max="2310" width="15.42578125" style="50" customWidth="1"/>
    <col min="2311" max="2311" width="17" style="50" customWidth="1"/>
    <col min="2312" max="2312" width="18.85546875" style="50" customWidth="1"/>
    <col min="2313" max="2317" width="24.85546875" style="50" customWidth="1"/>
    <col min="2318" max="2560" width="9.140625" style="50"/>
    <col min="2561" max="2561" width="3.42578125" style="50" customWidth="1"/>
    <col min="2562" max="2562" width="3.28515625" style="50" customWidth="1"/>
    <col min="2563" max="2563" width="29.140625" style="50" customWidth="1"/>
    <col min="2564" max="2564" width="30.5703125" style="50" customWidth="1"/>
    <col min="2565" max="2565" width="18.140625" style="50" customWidth="1"/>
    <col min="2566" max="2566" width="15.42578125" style="50" customWidth="1"/>
    <col min="2567" max="2567" width="17" style="50" customWidth="1"/>
    <col min="2568" max="2568" width="18.85546875" style="50" customWidth="1"/>
    <col min="2569" max="2573" width="24.85546875" style="50" customWidth="1"/>
    <col min="2574" max="2816" width="9.140625" style="50"/>
    <col min="2817" max="2817" width="3.42578125" style="50" customWidth="1"/>
    <col min="2818" max="2818" width="3.28515625" style="50" customWidth="1"/>
    <col min="2819" max="2819" width="29.140625" style="50" customWidth="1"/>
    <col min="2820" max="2820" width="30.5703125" style="50" customWidth="1"/>
    <col min="2821" max="2821" width="18.140625" style="50" customWidth="1"/>
    <col min="2822" max="2822" width="15.42578125" style="50" customWidth="1"/>
    <col min="2823" max="2823" width="17" style="50" customWidth="1"/>
    <col min="2824" max="2824" width="18.85546875" style="50" customWidth="1"/>
    <col min="2825" max="2829" width="24.85546875" style="50" customWidth="1"/>
    <col min="2830" max="3072" width="9.140625" style="50"/>
    <col min="3073" max="3073" width="3.42578125" style="50" customWidth="1"/>
    <col min="3074" max="3074" width="3.28515625" style="50" customWidth="1"/>
    <col min="3075" max="3075" width="29.140625" style="50" customWidth="1"/>
    <col min="3076" max="3076" width="30.5703125" style="50" customWidth="1"/>
    <col min="3077" max="3077" width="18.140625" style="50" customWidth="1"/>
    <col min="3078" max="3078" width="15.42578125" style="50" customWidth="1"/>
    <col min="3079" max="3079" width="17" style="50" customWidth="1"/>
    <col min="3080" max="3080" width="18.85546875" style="50" customWidth="1"/>
    <col min="3081" max="3085" width="24.85546875" style="50" customWidth="1"/>
    <col min="3086" max="3328" width="9.140625" style="50"/>
    <col min="3329" max="3329" width="3.42578125" style="50" customWidth="1"/>
    <col min="3330" max="3330" width="3.28515625" style="50" customWidth="1"/>
    <col min="3331" max="3331" width="29.140625" style="50" customWidth="1"/>
    <col min="3332" max="3332" width="30.5703125" style="50" customWidth="1"/>
    <col min="3333" max="3333" width="18.140625" style="50" customWidth="1"/>
    <col min="3334" max="3334" width="15.42578125" style="50" customWidth="1"/>
    <col min="3335" max="3335" width="17" style="50" customWidth="1"/>
    <col min="3336" max="3336" width="18.85546875" style="50" customWidth="1"/>
    <col min="3337" max="3341" width="24.85546875" style="50" customWidth="1"/>
    <col min="3342" max="3584" width="9.140625" style="50"/>
    <col min="3585" max="3585" width="3.42578125" style="50" customWidth="1"/>
    <col min="3586" max="3586" width="3.28515625" style="50" customWidth="1"/>
    <col min="3587" max="3587" width="29.140625" style="50" customWidth="1"/>
    <col min="3588" max="3588" width="30.5703125" style="50" customWidth="1"/>
    <col min="3589" max="3589" width="18.140625" style="50" customWidth="1"/>
    <col min="3590" max="3590" width="15.42578125" style="50" customWidth="1"/>
    <col min="3591" max="3591" width="17" style="50" customWidth="1"/>
    <col min="3592" max="3592" width="18.85546875" style="50" customWidth="1"/>
    <col min="3593" max="3597" width="24.85546875" style="50" customWidth="1"/>
    <col min="3598" max="3840" width="9.140625" style="50"/>
    <col min="3841" max="3841" width="3.42578125" style="50" customWidth="1"/>
    <col min="3842" max="3842" width="3.28515625" style="50" customWidth="1"/>
    <col min="3843" max="3843" width="29.140625" style="50" customWidth="1"/>
    <col min="3844" max="3844" width="30.5703125" style="50" customWidth="1"/>
    <col min="3845" max="3845" width="18.140625" style="50" customWidth="1"/>
    <col min="3846" max="3846" width="15.42578125" style="50" customWidth="1"/>
    <col min="3847" max="3847" width="17" style="50" customWidth="1"/>
    <col min="3848" max="3848" width="18.85546875" style="50" customWidth="1"/>
    <col min="3849" max="3853" width="24.85546875" style="50" customWidth="1"/>
    <col min="3854" max="4096" width="9.140625" style="50"/>
    <col min="4097" max="4097" width="3.42578125" style="50" customWidth="1"/>
    <col min="4098" max="4098" width="3.28515625" style="50" customWidth="1"/>
    <col min="4099" max="4099" width="29.140625" style="50" customWidth="1"/>
    <col min="4100" max="4100" width="30.5703125" style="50" customWidth="1"/>
    <col min="4101" max="4101" width="18.140625" style="50" customWidth="1"/>
    <col min="4102" max="4102" width="15.42578125" style="50" customWidth="1"/>
    <col min="4103" max="4103" width="17" style="50" customWidth="1"/>
    <col min="4104" max="4104" width="18.85546875" style="50" customWidth="1"/>
    <col min="4105" max="4109" width="24.85546875" style="50" customWidth="1"/>
    <col min="4110" max="4352" width="9.140625" style="50"/>
    <col min="4353" max="4353" width="3.42578125" style="50" customWidth="1"/>
    <col min="4354" max="4354" width="3.28515625" style="50" customWidth="1"/>
    <col min="4355" max="4355" width="29.140625" style="50" customWidth="1"/>
    <col min="4356" max="4356" width="30.5703125" style="50" customWidth="1"/>
    <col min="4357" max="4357" width="18.140625" style="50" customWidth="1"/>
    <col min="4358" max="4358" width="15.42578125" style="50" customWidth="1"/>
    <col min="4359" max="4359" width="17" style="50" customWidth="1"/>
    <col min="4360" max="4360" width="18.85546875" style="50" customWidth="1"/>
    <col min="4361" max="4365" width="24.85546875" style="50" customWidth="1"/>
    <col min="4366" max="4608" width="9.140625" style="50"/>
    <col min="4609" max="4609" width="3.42578125" style="50" customWidth="1"/>
    <col min="4610" max="4610" width="3.28515625" style="50" customWidth="1"/>
    <col min="4611" max="4611" width="29.140625" style="50" customWidth="1"/>
    <col min="4612" max="4612" width="30.5703125" style="50" customWidth="1"/>
    <col min="4613" max="4613" width="18.140625" style="50" customWidth="1"/>
    <col min="4614" max="4614" width="15.42578125" style="50" customWidth="1"/>
    <col min="4615" max="4615" width="17" style="50" customWidth="1"/>
    <col min="4616" max="4616" width="18.85546875" style="50" customWidth="1"/>
    <col min="4617" max="4621" width="24.85546875" style="50" customWidth="1"/>
    <col min="4622" max="4864" width="9.140625" style="50"/>
    <col min="4865" max="4865" width="3.42578125" style="50" customWidth="1"/>
    <col min="4866" max="4866" width="3.28515625" style="50" customWidth="1"/>
    <col min="4867" max="4867" width="29.140625" style="50" customWidth="1"/>
    <col min="4868" max="4868" width="30.5703125" style="50" customWidth="1"/>
    <col min="4869" max="4869" width="18.140625" style="50" customWidth="1"/>
    <col min="4870" max="4870" width="15.42578125" style="50" customWidth="1"/>
    <col min="4871" max="4871" width="17" style="50" customWidth="1"/>
    <col min="4872" max="4872" width="18.85546875" style="50" customWidth="1"/>
    <col min="4873" max="4877" width="24.85546875" style="50" customWidth="1"/>
    <col min="4878" max="5120" width="9.140625" style="50"/>
    <col min="5121" max="5121" width="3.42578125" style="50" customWidth="1"/>
    <col min="5122" max="5122" width="3.28515625" style="50" customWidth="1"/>
    <col min="5123" max="5123" width="29.140625" style="50" customWidth="1"/>
    <col min="5124" max="5124" width="30.5703125" style="50" customWidth="1"/>
    <col min="5125" max="5125" width="18.140625" style="50" customWidth="1"/>
    <col min="5126" max="5126" width="15.42578125" style="50" customWidth="1"/>
    <col min="5127" max="5127" width="17" style="50" customWidth="1"/>
    <col min="5128" max="5128" width="18.85546875" style="50" customWidth="1"/>
    <col min="5129" max="5133" width="24.85546875" style="50" customWidth="1"/>
    <col min="5134" max="5376" width="9.140625" style="50"/>
    <col min="5377" max="5377" width="3.42578125" style="50" customWidth="1"/>
    <col min="5378" max="5378" width="3.28515625" style="50" customWidth="1"/>
    <col min="5379" max="5379" width="29.140625" style="50" customWidth="1"/>
    <col min="5380" max="5380" width="30.5703125" style="50" customWidth="1"/>
    <col min="5381" max="5381" width="18.140625" style="50" customWidth="1"/>
    <col min="5382" max="5382" width="15.42578125" style="50" customWidth="1"/>
    <col min="5383" max="5383" width="17" style="50" customWidth="1"/>
    <col min="5384" max="5384" width="18.85546875" style="50" customWidth="1"/>
    <col min="5385" max="5389" width="24.85546875" style="50" customWidth="1"/>
    <col min="5390" max="5632" width="9.140625" style="50"/>
    <col min="5633" max="5633" width="3.42578125" style="50" customWidth="1"/>
    <col min="5634" max="5634" width="3.28515625" style="50" customWidth="1"/>
    <col min="5635" max="5635" width="29.140625" style="50" customWidth="1"/>
    <col min="5636" max="5636" width="30.5703125" style="50" customWidth="1"/>
    <col min="5637" max="5637" width="18.140625" style="50" customWidth="1"/>
    <col min="5638" max="5638" width="15.42578125" style="50" customWidth="1"/>
    <col min="5639" max="5639" width="17" style="50" customWidth="1"/>
    <col min="5640" max="5640" width="18.85546875" style="50" customWidth="1"/>
    <col min="5641" max="5645" width="24.85546875" style="50" customWidth="1"/>
    <col min="5646" max="5888" width="9.140625" style="50"/>
    <col min="5889" max="5889" width="3.42578125" style="50" customWidth="1"/>
    <col min="5890" max="5890" width="3.28515625" style="50" customWidth="1"/>
    <col min="5891" max="5891" width="29.140625" style="50" customWidth="1"/>
    <col min="5892" max="5892" width="30.5703125" style="50" customWidth="1"/>
    <col min="5893" max="5893" width="18.140625" style="50" customWidth="1"/>
    <col min="5894" max="5894" width="15.42578125" style="50" customWidth="1"/>
    <col min="5895" max="5895" width="17" style="50" customWidth="1"/>
    <col min="5896" max="5896" width="18.85546875" style="50" customWidth="1"/>
    <col min="5897" max="5901" width="24.85546875" style="50" customWidth="1"/>
    <col min="5902" max="6144" width="9.140625" style="50"/>
    <col min="6145" max="6145" width="3.42578125" style="50" customWidth="1"/>
    <col min="6146" max="6146" width="3.28515625" style="50" customWidth="1"/>
    <col min="6147" max="6147" width="29.140625" style="50" customWidth="1"/>
    <col min="6148" max="6148" width="30.5703125" style="50" customWidth="1"/>
    <col min="6149" max="6149" width="18.140625" style="50" customWidth="1"/>
    <col min="6150" max="6150" width="15.42578125" style="50" customWidth="1"/>
    <col min="6151" max="6151" width="17" style="50" customWidth="1"/>
    <col min="6152" max="6152" width="18.85546875" style="50" customWidth="1"/>
    <col min="6153" max="6157" width="24.85546875" style="50" customWidth="1"/>
    <col min="6158" max="6400" width="9.140625" style="50"/>
    <col min="6401" max="6401" width="3.42578125" style="50" customWidth="1"/>
    <col min="6402" max="6402" width="3.28515625" style="50" customWidth="1"/>
    <col min="6403" max="6403" width="29.140625" style="50" customWidth="1"/>
    <col min="6404" max="6404" width="30.5703125" style="50" customWidth="1"/>
    <col min="6405" max="6405" width="18.140625" style="50" customWidth="1"/>
    <col min="6406" max="6406" width="15.42578125" style="50" customWidth="1"/>
    <col min="6407" max="6407" width="17" style="50" customWidth="1"/>
    <col min="6408" max="6408" width="18.85546875" style="50" customWidth="1"/>
    <col min="6409" max="6413" width="24.85546875" style="50" customWidth="1"/>
    <col min="6414" max="6656" width="9.140625" style="50"/>
    <col min="6657" max="6657" width="3.42578125" style="50" customWidth="1"/>
    <col min="6658" max="6658" width="3.28515625" style="50" customWidth="1"/>
    <col min="6659" max="6659" width="29.140625" style="50" customWidth="1"/>
    <col min="6660" max="6660" width="30.5703125" style="50" customWidth="1"/>
    <col min="6661" max="6661" width="18.140625" style="50" customWidth="1"/>
    <col min="6662" max="6662" width="15.42578125" style="50" customWidth="1"/>
    <col min="6663" max="6663" width="17" style="50" customWidth="1"/>
    <col min="6664" max="6664" width="18.85546875" style="50" customWidth="1"/>
    <col min="6665" max="6669" width="24.85546875" style="50" customWidth="1"/>
    <col min="6670" max="6912" width="9.140625" style="50"/>
    <col min="6913" max="6913" width="3.42578125" style="50" customWidth="1"/>
    <col min="6914" max="6914" width="3.28515625" style="50" customWidth="1"/>
    <col min="6915" max="6915" width="29.140625" style="50" customWidth="1"/>
    <col min="6916" max="6916" width="30.5703125" style="50" customWidth="1"/>
    <col min="6917" max="6917" width="18.140625" style="50" customWidth="1"/>
    <col min="6918" max="6918" width="15.42578125" style="50" customWidth="1"/>
    <col min="6919" max="6919" width="17" style="50" customWidth="1"/>
    <col min="6920" max="6920" width="18.85546875" style="50" customWidth="1"/>
    <col min="6921" max="6925" width="24.85546875" style="50" customWidth="1"/>
    <col min="6926" max="7168" width="9.140625" style="50"/>
    <col min="7169" max="7169" width="3.42578125" style="50" customWidth="1"/>
    <col min="7170" max="7170" width="3.28515625" style="50" customWidth="1"/>
    <col min="7171" max="7171" width="29.140625" style="50" customWidth="1"/>
    <col min="7172" max="7172" width="30.5703125" style="50" customWidth="1"/>
    <col min="7173" max="7173" width="18.140625" style="50" customWidth="1"/>
    <col min="7174" max="7174" width="15.42578125" style="50" customWidth="1"/>
    <col min="7175" max="7175" width="17" style="50" customWidth="1"/>
    <col min="7176" max="7176" width="18.85546875" style="50" customWidth="1"/>
    <col min="7177" max="7181" width="24.85546875" style="50" customWidth="1"/>
    <col min="7182" max="7424" width="9.140625" style="50"/>
    <col min="7425" max="7425" width="3.42578125" style="50" customWidth="1"/>
    <col min="7426" max="7426" width="3.28515625" style="50" customWidth="1"/>
    <col min="7427" max="7427" width="29.140625" style="50" customWidth="1"/>
    <col min="7428" max="7428" width="30.5703125" style="50" customWidth="1"/>
    <col min="7429" max="7429" width="18.140625" style="50" customWidth="1"/>
    <col min="7430" max="7430" width="15.42578125" style="50" customWidth="1"/>
    <col min="7431" max="7431" width="17" style="50" customWidth="1"/>
    <col min="7432" max="7432" width="18.85546875" style="50" customWidth="1"/>
    <col min="7433" max="7437" width="24.85546875" style="50" customWidth="1"/>
    <col min="7438" max="7680" width="9.140625" style="50"/>
    <col min="7681" max="7681" width="3.42578125" style="50" customWidth="1"/>
    <col min="7682" max="7682" width="3.28515625" style="50" customWidth="1"/>
    <col min="7683" max="7683" width="29.140625" style="50" customWidth="1"/>
    <col min="7684" max="7684" width="30.5703125" style="50" customWidth="1"/>
    <col min="7685" max="7685" width="18.140625" style="50" customWidth="1"/>
    <col min="7686" max="7686" width="15.42578125" style="50" customWidth="1"/>
    <col min="7687" max="7687" width="17" style="50" customWidth="1"/>
    <col min="7688" max="7688" width="18.85546875" style="50" customWidth="1"/>
    <col min="7689" max="7693" width="24.85546875" style="50" customWidth="1"/>
    <col min="7694" max="7936" width="9.140625" style="50"/>
    <col min="7937" max="7937" width="3.42578125" style="50" customWidth="1"/>
    <col min="7938" max="7938" width="3.28515625" style="50" customWidth="1"/>
    <col min="7939" max="7939" width="29.140625" style="50" customWidth="1"/>
    <col min="7940" max="7940" width="30.5703125" style="50" customWidth="1"/>
    <col min="7941" max="7941" width="18.140625" style="50" customWidth="1"/>
    <col min="7942" max="7942" width="15.42578125" style="50" customWidth="1"/>
    <col min="7943" max="7943" width="17" style="50" customWidth="1"/>
    <col min="7944" max="7944" width="18.85546875" style="50" customWidth="1"/>
    <col min="7945" max="7949" width="24.85546875" style="50" customWidth="1"/>
    <col min="7950" max="8192" width="9.140625" style="50"/>
    <col min="8193" max="8193" width="3.42578125" style="50" customWidth="1"/>
    <col min="8194" max="8194" width="3.28515625" style="50" customWidth="1"/>
    <col min="8195" max="8195" width="29.140625" style="50" customWidth="1"/>
    <col min="8196" max="8196" width="30.5703125" style="50" customWidth="1"/>
    <col min="8197" max="8197" width="18.140625" style="50" customWidth="1"/>
    <col min="8198" max="8198" width="15.42578125" style="50" customWidth="1"/>
    <col min="8199" max="8199" width="17" style="50" customWidth="1"/>
    <col min="8200" max="8200" width="18.85546875" style="50" customWidth="1"/>
    <col min="8201" max="8205" width="24.85546875" style="50" customWidth="1"/>
    <col min="8206" max="8448" width="9.140625" style="50"/>
    <col min="8449" max="8449" width="3.42578125" style="50" customWidth="1"/>
    <col min="8450" max="8450" width="3.28515625" style="50" customWidth="1"/>
    <col min="8451" max="8451" width="29.140625" style="50" customWidth="1"/>
    <col min="8452" max="8452" width="30.5703125" style="50" customWidth="1"/>
    <col min="8453" max="8453" width="18.140625" style="50" customWidth="1"/>
    <col min="8454" max="8454" width="15.42578125" style="50" customWidth="1"/>
    <col min="8455" max="8455" width="17" style="50" customWidth="1"/>
    <col min="8456" max="8456" width="18.85546875" style="50" customWidth="1"/>
    <col min="8457" max="8461" width="24.85546875" style="50" customWidth="1"/>
    <col min="8462" max="8704" width="9.140625" style="50"/>
    <col min="8705" max="8705" width="3.42578125" style="50" customWidth="1"/>
    <col min="8706" max="8706" width="3.28515625" style="50" customWidth="1"/>
    <col min="8707" max="8707" width="29.140625" style="50" customWidth="1"/>
    <col min="8708" max="8708" width="30.5703125" style="50" customWidth="1"/>
    <col min="8709" max="8709" width="18.140625" style="50" customWidth="1"/>
    <col min="8710" max="8710" width="15.42578125" style="50" customWidth="1"/>
    <col min="8711" max="8711" width="17" style="50" customWidth="1"/>
    <col min="8712" max="8712" width="18.85546875" style="50" customWidth="1"/>
    <col min="8713" max="8717" width="24.85546875" style="50" customWidth="1"/>
    <col min="8718" max="8960" width="9.140625" style="50"/>
    <col min="8961" max="8961" width="3.42578125" style="50" customWidth="1"/>
    <col min="8962" max="8962" width="3.28515625" style="50" customWidth="1"/>
    <col min="8963" max="8963" width="29.140625" style="50" customWidth="1"/>
    <col min="8964" max="8964" width="30.5703125" style="50" customWidth="1"/>
    <col min="8965" max="8965" width="18.140625" style="50" customWidth="1"/>
    <col min="8966" max="8966" width="15.42578125" style="50" customWidth="1"/>
    <col min="8967" max="8967" width="17" style="50" customWidth="1"/>
    <col min="8968" max="8968" width="18.85546875" style="50" customWidth="1"/>
    <col min="8969" max="8973" width="24.85546875" style="50" customWidth="1"/>
    <col min="8974" max="9216" width="9.140625" style="50"/>
    <col min="9217" max="9217" width="3.42578125" style="50" customWidth="1"/>
    <col min="9218" max="9218" width="3.28515625" style="50" customWidth="1"/>
    <col min="9219" max="9219" width="29.140625" style="50" customWidth="1"/>
    <col min="9220" max="9220" width="30.5703125" style="50" customWidth="1"/>
    <col min="9221" max="9221" width="18.140625" style="50" customWidth="1"/>
    <col min="9222" max="9222" width="15.42578125" style="50" customWidth="1"/>
    <col min="9223" max="9223" width="17" style="50" customWidth="1"/>
    <col min="9224" max="9224" width="18.85546875" style="50" customWidth="1"/>
    <col min="9225" max="9229" width="24.85546875" style="50" customWidth="1"/>
    <col min="9230" max="9472" width="9.140625" style="50"/>
    <col min="9473" max="9473" width="3.42578125" style="50" customWidth="1"/>
    <col min="9474" max="9474" width="3.28515625" style="50" customWidth="1"/>
    <col min="9475" max="9475" width="29.140625" style="50" customWidth="1"/>
    <col min="9476" max="9476" width="30.5703125" style="50" customWidth="1"/>
    <col min="9477" max="9477" width="18.140625" style="50" customWidth="1"/>
    <col min="9478" max="9478" width="15.42578125" style="50" customWidth="1"/>
    <col min="9479" max="9479" width="17" style="50" customWidth="1"/>
    <col min="9480" max="9480" width="18.85546875" style="50" customWidth="1"/>
    <col min="9481" max="9485" width="24.85546875" style="50" customWidth="1"/>
    <col min="9486" max="9728" width="9.140625" style="50"/>
    <col min="9729" max="9729" width="3.42578125" style="50" customWidth="1"/>
    <col min="9730" max="9730" width="3.28515625" style="50" customWidth="1"/>
    <col min="9731" max="9731" width="29.140625" style="50" customWidth="1"/>
    <col min="9732" max="9732" width="30.5703125" style="50" customWidth="1"/>
    <col min="9733" max="9733" width="18.140625" style="50" customWidth="1"/>
    <col min="9734" max="9734" width="15.42578125" style="50" customWidth="1"/>
    <col min="9735" max="9735" width="17" style="50" customWidth="1"/>
    <col min="9736" max="9736" width="18.85546875" style="50" customWidth="1"/>
    <col min="9737" max="9741" width="24.85546875" style="50" customWidth="1"/>
    <col min="9742" max="9984" width="9.140625" style="50"/>
    <col min="9985" max="9985" width="3.42578125" style="50" customWidth="1"/>
    <col min="9986" max="9986" width="3.28515625" style="50" customWidth="1"/>
    <col min="9987" max="9987" width="29.140625" style="50" customWidth="1"/>
    <col min="9988" max="9988" width="30.5703125" style="50" customWidth="1"/>
    <col min="9989" max="9989" width="18.140625" style="50" customWidth="1"/>
    <col min="9990" max="9990" width="15.42578125" style="50" customWidth="1"/>
    <col min="9991" max="9991" width="17" style="50" customWidth="1"/>
    <col min="9992" max="9992" width="18.85546875" style="50" customWidth="1"/>
    <col min="9993" max="9997" width="24.85546875" style="50" customWidth="1"/>
    <col min="9998" max="10240" width="9.140625" style="50"/>
    <col min="10241" max="10241" width="3.42578125" style="50" customWidth="1"/>
    <col min="10242" max="10242" width="3.28515625" style="50" customWidth="1"/>
    <col min="10243" max="10243" width="29.140625" style="50" customWidth="1"/>
    <col min="10244" max="10244" width="30.5703125" style="50" customWidth="1"/>
    <col min="10245" max="10245" width="18.140625" style="50" customWidth="1"/>
    <col min="10246" max="10246" width="15.42578125" style="50" customWidth="1"/>
    <col min="10247" max="10247" width="17" style="50" customWidth="1"/>
    <col min="10248" max="10248" width="18.85546875" style="50" customWidth="1"/>
    <col min="10249" max="10253" width="24.85546875" style="50" customWidth="1"/>
    <col min="10254" max="10496" width="9.140625" style="50"/>
    <col min="10497" max="10497" width="3.42578125" style="50" customWidth="1"/>
    <col min="10498" max="10498" width="3.28515625" style="50" customWidth="1"/>
    <col min="10499" max="10499" width="29.140625" style="50" customWidth="1"/>
    <col min="10500" max="10500" width="30.5703125" style="50" customWidth="1"/>
    <col min="10501" max="10501" width="18.140625" style="50" customWidth="1"/>
    <col min="10502" max="10502" width="15.42578125" style="50" customWidth="1"/>
    <col min="10503" max="10503" width="17" style="50" customWidth="1"/>
    <col min="10504" max="10504" width="18.85546875" style="50" customWidth="1"/>
    <col min="10505" max="10509" width="24.85546875" style="50" customWidth="1"/>
    <col min="10510" max="10752" width="9.140625" style="50"/>
    <col min="10753" max="10753" width="3.42578125" style="50" customWidth="1"/>
    <col min="10754" max="10754" width="3.28515625" style="50" customWidth="1"/>
    <col min="10755" max="10755" width="29.140625" style="50" customWidth="1"/>
    <col min="10756" max="10756" width="30.5703125" style="50" customWidth="1"/>
    <col min="10757" max="10757" width="18.140625" style="50" customWidth="1"/>
    <col min="10758" max="10758" width="15.42578125" style="50" customWidth="1"/>
    <col min="10759" max="10759" width="17" style="50" customWidth="1"/>
    <col min="10760" max="10760" width="18.85546875" style="50" customWidth="1"/>
    <col min="10761" max="10765" width="24.85546875" style="50" customWidth="1"/>
    <col min="10766" max="11008" width="9.140625" style="50"/>
    <col min="11009" max="11009" width="3.42578125" style="50" customWidth="1"/>
    <col min="11010" max="11010" width="3.28515625" style="50" customWidth="1"/>
    <col min="11011" max="11011" width="29.140625" style="50" customWidth="1"/>
    <col min="11012" max="11012" width="30.5703125" style="50" customWidth="1"/>
    <col min="11013" max="11013" width="18.140625" style="50" customWidth="1"/>
    <col min="11014" max="11014" width="15.42578125" style="50" customWidth="1"/>
    <col min="11015" max="11015" width="17" style="50" customWidth="1"/>
    <col min="11016" max="11016" width="18.85546875" style="50" customWidth="1"/>
    <col min="11017" max="11021" width="24.85546875" style="50" customWidth="1"/>
    <col min="11022" max="11264" width="9.140625" style="50"/>
    <col min="11265" max="11265" width="3.42578125" style="50" customWidth="1"/>
    <col min="11266" max="11266" width="3.28515625" style="50" customWidth="1"/>
    <col min="11267" max="11267" width="29.140625" style="50" customWidth="1"/>
    <col min="11268" max="11268" width="30.5703125" style="50" customWidth="1"/>
    <col min="11269" max="11269" width="18.140625" style="50" customWidth="1"/>
    <col min="11270" max="11270" width="15.42578125" style="50" customWidth="1"/>
    <col min="11271" max="11271" width="17" style="50" customWidth="1"/>
    <col min="11272" max="11272" width="18.85546875" style="50" customWidth="1"/>
    <col min="11273" max="11277" width="24.85546875" style="50" customWidth="1"/>
    <col min="11278" max="11520" width="9.140625" style="50"/>
    <col min="11521" max="11521" width="3.42578125" style="50" customWidth="1"/>
    <col min="11522" max="11522" width="3.28515625" style="50" customWidth="1"/>
    <col min="11523" max="11523" width="29.140625" style="50" customWidth="1"/>
    <col min="11524" max="11524" width="30.5703125" style="50" customWidth="1"/>
    <col min="11525" max="11525" width="18.140625" style="50" customWidth="1"/>
    <col min="11526" max="11526" width="15.42578125" style="50" customWidth="1"/>
    <col min="11527" max="11527" width="17" style="50" customWidth="1"/>
    <col min="11528" max="11528" width="18.85546875" style="50" customWidth="1"/>
    <col min="11529" max="11533" width="24.85546875" style="50" customWidth="1"/>
    <col min="11534" max="11776" width="9.140625" style="50"/>
    <col min="11777" max="11777" width="3.42578125" style="50" customWidth="1"/>
    <col min="11778" max="11778" width="3.28515625" style="50" customWidth="1"/>
    <col min="11779" max="11779" width="29.140625" style="50" customWidth="1"/>
    <col min="11780" max="11780" width="30.5703125" style="50" customWidth="1"/>
    <col min="11781" max="11781" width="18.140625" style="50" customWidth="1"/>
    <col min="11782" max="11782" width="15.42578125" style="50" customWidth="1"/>
    <col min="11783" max="11783" width="17" style="50" customWidth="1"/>
    <col min="11784" max="11784" width="18.85546875" style="50" customWidth="1"/>
    <col min="11785" max="11789" width="24.85546875" style="50" customWidth="1"/>
    <col min="11790" max="12032" width="9.140625" style="50"/>
    <col min="12033" max="12033" width="3.42578125" style="50" customWidth="1"/>
    <col min="12034" max="12034" width="3.28515625" style="50" customWidth="1"/>
    <col min="12035" max="12035" width="29.140625" style="50" customWidth="1"/>
    <col min="12036" max="12036" width="30.5703125" style="50" customWidth="1"/>
    <col min="12037" max="12037" width="18.140625" style="50" customWidth="1"/>
    <col min="12038" max="12038" width="15.42578125" style="50" customWidth="1"/>
    <col min="12039" max="12039" width="17" style="50" customWidth="1"/>
    <col min="12040" max="12040" width="18.85546875" style="50" customWidth="1"/>
    <col min="12041" max="12045" width="24.85546875" style="50" customWidth="1"/>
    <col min="12046" max="12288" width="9.140625" style="50"/>
    <col min="12289" max="12289" width="3.42578125" style="50" customWidth="1"/>
    <col min="12290" max="12290" width="3.28515625" style="50" customWidth="1"/>
    <col min="12291" max="12291" width="29.140625" style="50" customWidth="1"/>
    <col min="12292" max="12292" width="30.5703125" style="50" customWidth="1"/>
    <col min="12293" max="12293" width="18.140625" style="50" customWidth="1"/>
    <col min="12294" max="12294" width="15.42578125" style="50" customWidth="1"/>
    <col min="12295" max="12295" width="17" style="50" customWidth="1"/>
    <col min="12296" max="12296" width="18.85546875" style="50" customWidth="1"/>
    <col min="12297" max="12301" width="24.85546875" style="50" customWidth="1"/>
    <col min="12302" max="12544" width="9.140625" style="50"/>
    <col min="12545" max="12545" width="3.42578125" style="50" customWidth="1"/>
    <col min="12546" max="12546" width="3.28515625" style="50" customWidth="1"/>
    <col min="12547" max="12547" width="29.140625" style="50" customWidth="1"/>
    <col min="12548" max="12548" width="30.5703125" style="50" customWidth="1"/>
    <col min="12549" max="12549" width="18.140625" style="50" customWidth="1"/>
    <col min="12550" max="12550" width="15.42578125" style="50" customWidth="1"/>
    <col min="12551" max="12551" width="17" style="50" customWidth="1"/>
    <col min="12552" max="12552" width="18.85546875" style="50" customWidth="1"/>
    <col min="12553" max="12557" width="24.85546875" style="50" customWidth="1"/>
    <col min="12558" max="12800" width="9.140625" style="50"/>
    <col min="12801" max="12801" width="3.42578125" style="50" customWidth="1"/>
    <col min="12802" max="12802" width="3.28515625" style="50" customWidth="1"/>
    <col min="12803" max="12803" width="29.140625" style="50" customWidth="1"/>
    <col min="12804" max="12804" width="30.5703125" style="50" customWidth="1"/>
    <col min="12805" max="12805" width="18.140625" style="50" customWidth="1"/>
    <col min="12806" max="12806" width="15.42578125" style="50" customWidth="1"/>
    <col min="12807" max="12807" width="17" style="50" customWidth="1"/>
    <col min="12808" max="12808" width="18.85546875" style="50" customWidth="1"/>
    <col min="12809" max="12813" width="24.85546875" style="50" customWidth="1"/>
    <col min="12814" max="13056" width="9.140625" style="50"/>
    <col min="13057" max="13057" width="3.42578125" style="50" customWidth="1"/>
    <col min="13058" max="13058" width="3.28515625" style="50" customWidth="1"/>
    <col min="13059" max="13059" width="29.140625" style="50" customWidth="1"/>
    <col min="13060" max="13060" width="30.5703125" style="50" customWidth="1"/>
    <col min="13061" max="13061" width="18.140625" style="50" customWidth="1"/>
    <col min="13062" max="13062" width="15.42578125" style="50" customWidth="1"/>
    <col min="13063" max="13063" width="17" style="50" customWidth="1"/>
    <col min="13064" max="13064" width="18.85546875" style="50" customWidth="1"/>
    <col min="13065" max="13069" width="24.85546875" style="50" customWidth="1"/>
    <col min="13070" max="13312" width="9.140625" style="50"/>
    <col min="13313" max="13313" width="3.42578125" style="50" customWidth="1"/>
    <col min="13314" max="13314" width="3.28515625" style="50" customWidth="1"/>
    <col min="13315" max="13315" width="29.140625" style="50" customWidth="1"/>
    <col min="13316" max="13316" width="30.5703125" style="50" customWidth="1"/>
    <col min="13317" max="13317" width="18.140625" style="50" customWidth="1"/>
    <col min="13318" max="13318" width="15.42578125" style="50" customWidth="1"/>
    <col min="13319" max="13319" width="17" style="50" customWidth="1"/>
    <col min="13320" max="13320" width="18.85546875" style="50" customWidth="1"/>
    <col min="13321" max="13325" width="24.85546875" style="50" customWidth="1"/>
    <col min="13326" max="13568" width="9.140625" style="50"/>
    <col min="13569" max="13569" width="3.42578125" style="50" customWidth="1"/>
    <col min="13570" max="13570" width="3.28515625" style="50" customWidth="1"/>
    <col min="13571" max="13571" width="29.140625" style="50" customWidth="1"/>
    <col min="13572" max="13572" width="30.5703125" style="50" customWidth="1"/>
    <col min="13573" max="13573" width="18.140625" style="50" customWidth="1"/>
    <col min="13574" max="13574" width="15.42578125" style="50" customWidth="1"/>
    <col min="13575" max="13575" width="17" style="50" customWidth="1"/>
    <col min="13576" max="13576" width="18.85546875" style="50" customWidth="1"/>
    <col min="13577" max="13581" width="24.85546875" style="50" customWidth="1"/>
    <col min="13582" max="13824" width="9.140625" style="50"/>
    <col min="13825" max="13825" width="3.42578125" style="50" customWidth="1"/>
    <col min="13826" max="13826" width="3.28515625" style="50" customWidth="1"/>
    <col min="13827" max="13827" width="29.140625" style="50" customWidth="1"/>
    <col min="13828" max="13828" width="30.5703125" style="50" customWidth="1"/>
    <col min="13829" max="13829" width="18.140625" style="50" customWidth="1"/>
    <col min="13830" max="13830" width="15.42578125" style="50" customWidth="1"/>
    <col min="13831" max="13831" width="17" style="50" customWidth="1"/>
    <col min="13832" max="13832" width="18.85546875" style="50" customWidth="1"/>
    <col min="13833" max="13837" width="24.85546875" style="50" customWidth="1"/>
    <col min="13838" max="14080" width="9.140625" style="50"/>
    <col min="14081" max="14081" width="3.42578125" style="50" customWidth="1"/>
    <col min="14082" max="14082" width="3.28515625" style="50" customWidth="1"/>
    <col min="14083" max="14083" width="29.140625" style="50" customWidth="1"/>
    <col min="14084" max="14084" width="30.5703125" style="50" customWidth="1"/>
    <col min="14085" max="14085" width="18.140625" style="50" customWidth="1"/>
    <col min="14086" max="14086" width="15.42578125" style="50" customWidth="1"/>
    <col min="14087" max="14087" width="17" style="50" customWidth="1"/>
    <col min="14088" max="14088" width="18.85546875" style="50" customWidth="1"/>
    <col min="14089" max="14093" width="24.85546875" style="50" customWidth="1"/>
    <col min="14094" max="14336" width="9.140625" style="50"/>
    <col min="14337" max="14337" width="3.42578125" style="50" customWidth="1"/>
    <col min="14338" max="14338" width="3.28515625" style="50" customWidth="1"/>
    <col min="14339" max="14339" width="29.140625" style="50" customWidth="1"/>
    <col min="14340" max="14340" width="30.5703125" style="50" customWidth="1"/>
    <col min="14341" max="14341" width="18.140625" style="50" customWidth="1"/>
    <col min="14342" max="14342" width="15.42578125" style="50" customWidth="1"/>
    <col min="14343" max="14343" width="17" style="50" customWidth="1"/>
    <col min="14344" max="14344" width="18.85546875" style="50" customWidth="1"/>
    <col min="14345" max="14349" width="24.85546875" style="50" customWidth="1"/>
    <col min="14350" max="14592" width="9.140625" style="50"/>
    <col min="14593" max="14593" width="3.42578125" style="50" customWidth="1"/>
    <col min="14594" max="14594" width="3.28515625" style="50" customWidth="1"/>
    <col min="14595" max="14595" width="29.140625" style="50" customWidth="1"/>
    <col min="14596" max="14596" width="30.5703125" style="50" customWidth="1"/>
    <col min="14597" max="14597" width="18.140625" style="50" customWidth="1"/>
    <col min="14598" max="14598" width="15.42578125" style="50" customWidth="1"/>
    <col min="14599" max="14599" width="17" style="50" customWidth="1"/>
    <col min="14600" max="14600" width="18.85546875" style="50" customWidth="1"/>
    <col min="14601" max="14605" width="24.85546875" style="50" customWidth="1"/>
    <col min="14606" max="14848" width="9.140625" style="50"/>
    <col min="14849" max="14849" width="3.42578125" style="50" customWidth="1"/>
    <col min="14850" max="14850" width="3.28515625" style="50" customWidth="1"/>
    <col min="14851" max="14851" width="29.140625" style="50" customWidth="1"/>
    <col min="14852" max="14852" width="30.5703125" style="50" customWidth="1"/>
    <col min="14853" max="14853" width="18.140625" style="50" customWidth="1"/>
    <col min="14854" max="14854" width="15.42578125" style="50" customWidth="1"/>
    <col min="14855" max="14855" width="17" style="50" customWidth="1"/>
    <col min="14856" max="14856" width="18.85546875" style="50" customWidth="1"/>
    <col min="14857" max="14861" width="24.85546875" style="50" customWidth="1"/>
    <col min="14862" max="15104" width="9.140625" style="50"/>
    <col min="15105" max="15105" width="3.42578125" style="50" customWidth="1"/>
    <col min="15106" max="15106" width="3.28515625" style="50" customWidth="1"/>
    <col min="15107" max="15107" width="29.140625" style="50" customWidth="1"/>
    <col min="15108" max="15108" width="30.5703125" style="50" customWidth="1"/>
    <col min="15109" max="15109" width="18.140625" style="50" customWidth="1"/>
    <col min="15110" max="15110" width="15.42578125" style="50" customWidth="1"/>
    <col min="15111" max="15111" width="17" style="50" customWidth="1"/>
    <col min="15112" max="15112" width="18.85546875" style="50" customWidth="1"/>
    <col min="15113" max="15117" width="24.85546875" style="50" customWidth="1"/>
    <col min="15118" max="15360" width="9.140625" style="50"/>
    <col min="15361" max="15361" width="3.42578125" style="50" customWidth="1"/>
    <col min="15362" max="15362" width="3.28515625" style="50" customWidth="1"/>
    <col min="15363" max="15363" width="29.140625" style="50" customWidth="1"/>
    <col min="15364" max="15364" width="30.5703125" style="50" customWidth="1"/>
    <col min="15365" max="15365" width="18.140625" style="50" customWidth="1"/>
    <col min="15366" max="15366" width="15.42578125" style="50" customWidth="1"/>
    <col min="15367" max="15367" width="17" style="50" customWidth="1"/>
    <col min="15368" max="15368" width="18.85546875" style="50" customWidth="1"/>
    <col min="15369" max="15373" width="24.85546875" style="50" customWidth="1"/>
    <col min="15374" max="15616" width="9.140625" style="50"/>
    <col min="15617" max="15617" width="3.42578125" style="50" customWidth="1"/>
    <col min="15618" max="15618" width="3.28515625" style="50" customWidth="1"/>
    <col min="15619" max="15619" width="29.140625" style="50" customWidth="1"/>
    <col min="15620" max="15620" width="30.5703125" style="50" customWidth="1"/>
    <col min="15621" max="15621" width="18.140625" style="50" customWidth="1"/>
    <col min="15622" max="15622" width="15.42578125" style="50" customWidth="1"/>
    <col min="15623" max="15623" width="17" style="50" customWidth="1"/>
    <col min="15624" max="15624" width="18.85546875" style="50" customWidth="1"/>
    <col min="15625" max="15629" width="24.85546875" style="50" customWidth="1"/>
    <col min="15630" max="15872" width="9.140625" style="50"/>
    <col min="15873" max="15873" width="3.42578125" style="50" customWidth="1"/>
    <col min="15874" max="15874" width="3.28515625" style="50" customWidth="1"/>
    <col min="15875" max="15875" width="29.140625" style="50" customWidth="1"/>
    <col min="15876" max="15876" width="30.5703125" style="50" customWidth="1"/>
    <col min="15877" max="15877" width="18.140625" style="50" customWidth="1"/>
    <col min="15878" max="15878" width="15.42578125" style="50" customWidth="1"/>
    <col min="15879" max="15879" width="17" style="50" customWidth="1"/>
    <col min="15880" max="15880" width="18.85546875" style="50" customWidth="1"/>
    <col min="15881" max="15885" width="24.85546875" style="50" customWidth="1"/>
    <col min="15886" max="16128" width="9.140625" style="50"/>
    <col min="16129" max="16129" width="3.42578125" style="50" customWidth="1"/>
    <col min="16130" max="16130" width="3.28515625" style="50" customWidth="1"/>
    <col min="16131" max="16131" width="29.140625" style="50" customWidth="1"/>
    <col min="16132" max="16132" width="30.5703125" style="50" customWidth="1"/>
    <col min="16133" max="16133" width="18.140625" style="50" customWidth="1"/>
    <col min="16134" max="16134" width="15.42578125" style="50" customWidth="1"/>
    <col min="16135" max="16135" width="17" style="50" customWidth="1"/>
    <col min="16136" max="16136" width="18.85546875" style="50" customWidth="1"/>
    <col min="16137" max="16141" width="24.85546875" style="50" customWidth="1"/>
    <col min="16142" max="16384" width="9.140625" style="50"/>
  </cols>
  <sheetData>
    <row r="2" spans="3:8" x14ac:dyDescent="0.25">
      <c r="C2" s="732"/>
      <c r="D2" s="732"/>
      <c r="E2" s="732"/>
      <c r="F2" s="732"/>
      <c r="G2" s="732"/>
      <c r="H2" s="732"/>
    </row>
    <row r="3" spans="3:8" x14ac:dyDescent="0.25">
      <c r="C3" s="732"/>
      <c r="D3" s="732"/>
      <c r="E3" s="732"/>
      <c r="F3" s="732"/>
      <c r="G3" s="732"/>
      <c r="H3" s="732"/>
    </row>
    <row r="4" spans="3:8" x14ac:dyDescent="0.25">
      <c r="C4" s="732"/>
      <c r="D4" s="732"/>
      <c r="E4" s="732"/>
      <c r="F4" s="732"/>
      <c r="G4" s="732"/>
      <c r="H4" s="732"/>
    </row>
    <row r="5" spans="3:8" x14ac:dyDescent="0.25">
      <c r="C5" s="732"/>
      <c r="D5" s="732"/>
      <c r="E5" s="732"/>
      <c r="F5" s="732"/>
      <c r="G5" s="732"/>
      <c r="H5" s="732"/>
    </row>
    <row r="6" spans="3:8" x14ac:dyDescent="0.25">
      <c r="D6" s="674" t="s">
        <v>1606</v>
      </c>
      <c r="E6" s="674"/>
      <c r="F6" s="674"/>
      <c r="G6" s="674"/>
      <c r="H6" s="674"/>
    </row>
    <row r="8" spans="3:8" customFormat="1" ht="106.5" customHeight="1" x14ac:dyDescent="0.25">
      <c r="C8" s="742" t="s">
        <v>1763</v>
      </c>
      <c r="D8" s="742"/>
      <c r="E8" s="742"/>
      <c r="F8" s="742"/>
      <c r="G8" s="742"/>
      <c r="H8" s="548"/>
    </row>
    <row r="9" spans="3:8" ht="34.5" customHeight="1" x14ac:dyDescent="0.4">
      <c r="C9" s="730" t="s">
        <v>609</v>
      </c>
      <c r="D9" s="731"/>
      <c r="E9" s="731"/>
      <c r="F9" s="731"/>
      <c r="G9" s="731"/>
      <c r="H9" s="731"/>
    </row>
    <row r="10" spans="3:8" ht="20.25" customHeight="1" x14ac:dyDescent="0.25">
      <c r="C10" s="50" t="s">
        <v>610</v>
      </c>
      <c r="D10" s="50" t="s">
        <v>139</v>
      </c>
      <c r="E10" s="50" t="s">
        <v>140</v>
      </c>
      <c r="F10" s="86" t="s">
        <v>142</v>
      </c>
      <c r="G10" s="51" t="s">
        <v>611</v>
      </c>
      <c r="H10" s="87" t="s">
        <v>141</v>
      </c>
    </row>
    <row r="11" spans="3:8" ht="20.25" customHeight="1" x14ac:dyDescent="0.25">
      <c r="C11" s="314" t="s">
        <v>612</v>
      </c>
      <c r="D11" s="50" t="str">
        <f>VLOOKUP(C11,$C$57:$F$107,2,FALSE)</f>
        <v>Verticle Wall Surface</v>
      </c>
      <c r="E11" s="50" t="str">
        <f>VLOOKUP(C11,$C$57:$F$107,3,FALSE)</f>
        <v>square foot</v>
      </c>
      <c r="F11" s="311">
        <v>0</v>
      </c>
      <c r="G11" s="397">
        <f>VLOOKUP(C11,$C$57:$F$98,4,FALSE)</f>
        <v>12</v>
      </c>
      <c r="H11" s="398">
        <f>SUM(F11*G11)</f>
        <v>0</v>
      </c>
    </row>
    <row r="12" spans="3:8" ht="20.25" customHeight="1" x14ac:dyDescent="0.25">
      <c r="C12" s="314" t="s">
        <v>613</v>
      </c>
      <c r="D12" s="50" t="str">
        <f t="shared" ref="D12:D24" si="0">VLOOKUP(C12,$C$57:$F$107,2,FALSE)</f>
        <v>Verticle Wall Surface</v>
      </c>
      <c r="E12" s="50" t="str">
        <f t="shared" ref="E12:E24" si="1">VLOOKUP(C12,$C$57:$F$107,3,FALSE)</f>
        <v>square foot</v>
      </c>
      <c r="F12" s="311">
        <v>0</v>
      </c>
      <c r="G12" s="397">
        <f>VLOOKUP(C12,$C$57:$H$98,4,FALSE)</f>
        <v>12</v>
      </c>
      <c r="H12" s="398">
        <f t="shared" ref="H12:H24" si="2">SUM(F12*G12)</f>
        <v>0</v>
      </c>
    </row>
    <row r="13" spans="3:8" ht="20.25" customHeight="1" x14ac:dyDescent="0.25">
      <c r="C13" s="314" t="s">
        <v>614</v>
      </c>
      <c r="D13" s="50" t="str">
        <f t="shared" si="0"/>
        <v>Column Cap</v>
      </c>
      <c r="E13" s="50" t="str">
        <f t="shared" si="1"/>
        <v>ea</v>
      </c>
      <c r="F13" s="311">
        <v>0</v>
      </c>
      <c r="G13" s="397">
        <f>VLOOKUP(C13,$C$57:$H$98,4,FALSE)</f>
        <v>200</v>
      </c>
      <c r="H13" s="398">
        <f>SUM(F13*G13)</f>
        <v>0</v>
      </c>
    </row>
    <row r="14" spans="3:8" ht="20.25" customHeight="1" x14ac:dyDescent="0.25">
      <c r="C14" s="314" t="s">
        <v>615</v>
      </c>
      <c r="D14" s="50" t="str">
        <f t="shared" si="0"/>
        <v>Wall Transition</v>
      </c>
      <c r="E14" s="50" t="str">
        <f t="shared" si="1"/>
        <v>l.f.</v>
      </c>
      <c r="F14" s="311">
        <v>0</v>
      </c>
      <c r="G14" s="397">
        <f>VLOOKUP(C14,$C$57:$H$98,4,FALSE)</f>
        <v>6</v>
      </c>
      <c r="H14" s="398">
        <f t="shared" si="2"/>
        <v>0</v>
      </c>
    </row>
    <row r="15" spans="3:8" ht="20.25" customHeight="1" x14ac:dyDescent="0.25">
      <c r="C15" s="314" t="s">
        <v>33</v>
      </c>
      <c r="D15" s="50">
        <f t="shared" si="0"/>
        <v>0</v>
      </c>
      <c r="E15" s="50" t="str">
        <f t="shared" si="1"/>
        <v>n/a</v>
      </c>
      <c r="F15" s="311">
        <v>0</v>
      </c>
      <c r="G15" s="397">
        <f t="shared" ref="G15:G24" si="3">VLOOKUP(C15,$C$57:$H$98,4,FALSE)</f>
        <v>0</v>
      </c>
      <c r="H15" s="398">
        <f t="shared" si="2"/>
        <v>0</v>
      </c>
    </row>
    <row r="16" spans="3:8" ht="20.25" customHeight="1" x14ac:dyDescent="0.25">
      <c r="C16" s="314" t="s">
        <v>33</v>
      </c>
      <c r="D16" s="50">
        <f t="shared" si="0"/>
        <v>0</v>
      </c>
      <c r="E16" s="50" t="str">
        <f t="shared" si="1"/>
        <v>n/a</v>
      </c>
      <c r="F16" s="311">
        <v>0</v>
      </c>
      <c r="G16" s="397">
        <f t="shared" si="3"/>
        <v>0</v>
      </c>
      <c r="H16" s="398">
        <f t="shared" si="2"/>
        <v>0</v>
      </c>
    </row>
    <row r="17" spans="3:8" ht="20.25" customHeight="1" x14ac:dyDescent="0.25">
      <c r="C17" s="314" t="s">
        <v>33</v>
      </c>
      <c r="D17" s="50">
        <f t="shared" si="0"/>
        <v>0</v>
      </c>
      <c r="E17" s="50" t="str">
        <f t="shared" si="1"/>
        <v>n/a</v>
      </c>
      <c r="F17" s="311">
        <v>0</v>
      </c>
      <c r="G17" s="397">
        <f t="shared" si="3"/>
        <v>0</v>
      </c>
      <c r="H17" s="398">
        <f t="shared" si="2"/>
        <v>0</v>
      </c>
    </row>
    <row r="18" spans="3:8" ht="20.25" customHeight="1" x14ac:dyDescent="0.25">
      <c r="C18" s="314" t="s">
        <v>33</v>
      </c>
      <c r="D18" s="50">
        <f t="shared" si="0"/>
        <v>0</v>
      </c>
      <c r="E18" s="50" t="str">
        <f t="shared" si="1"/>
        <v>n/a</v>
      </c>
      <c r="F18" s="311">
        <v>0</v>
      </c>
      <c r="G18" s="397">
        <f t="shared" si="3"/>
        <v>0</v>
      </c>
      <c r="H18" s="398">
        <f t="shared" si="2"/>
        <v>0</v>
      </c>
    </row>
    <row r="19" spans="3:8" ht="20.25" customHeight="1" x14ac:dyDescent="0.25">
      <c r="C19" s="314" t="s">
        <v>33</v>
      </c>
      <c r="D19" s="50">
        <f t="shared" si="0"/>
        <v>0</v>
      </c>
      <c r="E19" s="50" t="str">
        <f t="shared" si="1"/>
        <v>n/a</v>
      </c>
      <c r="F19" s="311">
        <v>0</v>
      </c>
      <c r="G19" s="397">
        <f t="shared" si="3"/>
        <v>0</v>
      </c>
      <c r="H19" s="398">
        <f t="shared" si="2"/>
        <v>0</v>
      </c>
    </row>
    <row r="20" spans="3:8" ht="20.25" customHeight="1" x14ac:dyDescent="0.25">
      <c r="C20" s="314" t="s">
        <v>33</v>
      </c>
      <c r="D20" s="50">
        <f t="shared" si="0"/>
        <v>0</v>
      </c>
      <c r="E20" s="50" t="str">
        <f t="shared" si="1"/>
        <v>n/a</v>
      </c>
      <c r="F20" s="311">
        <v>0</v>
      </c>
      <c r="G20" s="397">
        <f t="shared" si="3"/>
        <v>0</v>
      </c>
      <c r="H20" s="398">
        <f t="shared" si="2"/>
        <v>0</v>
      </c>
    </row>
    <row r="21" spans="3:8" ht="20.25" customHeight="1" x14ac:dyDescent="0.25">
      <c r="C21" s="314" t="s">
        <v>33</v>
      </c>
      <c r="D21" s="50">
        <f t="shared" si="0"/>
        <v>0</v>
      </c>
      <c r="E21" s="50" t="str">
        <f t="shared" si="1"/>
        <v>n/a</v>
      </c>
      <c r="F21" s="311">
        <v>0</v>
      </c>
      <c r="G21" s="397">
        <f t="shared" si="3"/>
        <v>0</v>
      </c>
      <c r="H21" s="398">
        <f t="shared" si="2"/>
        <v>0</v>
      </c>
    </row>
    <row r="22" spans="3:8" ht="20.25" customHeight="1" x14ac:dyDescent="0.25">
      <c r="C22" s="314" t="s">
        <v>33</v>
      </c>
      <c r="D22" s="50">
        <f t="shared" si="0"/>
        <v>0</v>
      </c>
      <c r="E22" s="50" t="str">
        <f t="shared" si="1"/>
        <v>n/a</v>
      </c>
      <c r="F22" s="311">
        <v>0</v>
      </c>
      <c r="G22" s="397">
        <f t="shared" si="3"/>
        <v>0</v>
      </c>
      <c r="H22" s="398">
        <f t="shared" si="2"/>
        <v>0</v>
      </c>
    </row>
    <row r="23" spans="3:8" ht="20.25" customHeight="1" x14ac:dyDescent="0.25">
      <c r="C23" s="314" t="s">
        <v>33</v>
      </c>
      <c r="D23" s="50">
        <f t="shared" si="0"/>
        <v>0</v>
      </c>
      <c r="E23" s="50" t="str">
        <f t="shared" si="1"/>
        <v>n/a</v>
      </c>
      <c r="F23" s="311">
        <v>0</v>
      </c>
      <c r="G23" s="397">
        <f t="shared" si="3"/>
        <v>0</v>
      </c>
      <c r="H23" s="398">
        <f t="shared" si="2"/>
        <v>0</v>
      </c>
    </row>
    <row r="24" spans="3:8" ht="20.25" customHeight="1" x14ac:dyDescent="0.25">
      <c r="C24" s="314" t="s">
        <v>33</v>
      </c>
      <c r="D24" s="50">
        <f t="shared" si="0"/>
        <v>0</v>
      </c>
      <c r="E24" s="50" t="str">
        <f t="shared" si="1"/>
        <v>n/a</v>
      </c>
      <c r="F24" s="311">
        <v>0</v>
      </c>
      <c r="G24" s="397">
        <f t="shared" si="3"/>
        <v>0</v>
      </c>
      <c r="H24" s="398">
        <f t="shared" si="2"/>
        <v>0</v>
      </c>
    </row>
    <row r="25" spans="3:8" ht="20.25" customHeight="1" x14ac:dyDescent="0.25">
      <c r="F25" s="313"/>
      <c r="G25" s="397"/>
      <c r="H25" s="398"/>
    </row>
    <row r="26" spans="3:8" ht="20.25" customHeight="1" x14ac:dyDescent="0.25">
      <c r="G26" s="397"/>
      <c r="H26" s="399">
        <f>SUM(H11:H24)</f>
        <v>0</v>
      </c>
    </row>
    <row r="27" spans="3:8" ht="20.25" customHeight="1" x14ac:dyDescent="0.25"/>
    <row r="28" spans="3:8" hidden="1" x14ac:dyDescent="0.25"/>
    <row r="29" spans="3:8" hidden="1" x14ac:dyDescent="0.25"/>
    <row r="30" spans="3:8" hidden="1" x14ac:dyDescent="0.25"/>
    <row r="31" spans="3:8" hidden="1" x14ac:dyDescent="0.25"/>
    <row r="32" spans="3:8"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3:8" hidden="1" x14ac:dyDescent="0.25"/>
    <row r="50" spans="3:8" hidden="1" x14ac:dyDescent="0.25"/>
    <row r="51" spans="3:8" hidden="1" x14ac:dyDescent="0.25"/>
    <row r="56" spans="3:8" s="537" customFormat="1" ht="18.75" x14ac:dyDescent="0.3">
      <c r="C56" s="537" t="s">
        <v>56</v>
      </c>
      <c r="F56" s="538"/>
      <c r="G56" s="539"/>
      <c r="H56" s="540"/>
    </row>
    <row r="57" spans="3:8" x14ac:dyDescent="0.25">
      <c r="C57" s="50" t="s">
        <v>33</v>
      </c>
      <c r="E57" s="50" t="s">
        <v>599</v>
      </c>
      <c r="F57" s="51">
        <v>0</v>
      </c>
    </row>
    <row r="58" spans="3:8" s="314" customFormat="1" ht="21" x14ac:dyDescent="0.25">
      <c r="C58" s="255" t="s">
        <v>612</v>
      </c>
      <c r="D58" s="314" t="s">
        <v>616</v>
      </c>
      <c r="E58" s="314" t="s">
        <v>600</v>
      </c>
      <c r="F58" s="312">
        <v>12</v>
      </c>
      <c r="G58" s="312"/>
      <c r="H58" s="502"/>
    </row>
    <row r="59" spans="3:8" s="314" customFormat="1" ht="21" x14ac:dyDescent="0.25">
      <c r="C59" s="255" t="s">
        <v>613</v>
      </c>
      <c r="D59" s="314" t="s">
        <v>616</v>
      </c>
      <c r="E59" s="314" t="s">
        <v>600</v>
      </c>
      <c r="F59" s="312">
        <v>12</v>
      </c>
      <c r="G59" s="312"/>
      <c r="H59" s="502"/>
    </row>
    <row r="60" spans="3:8" s="314" customFormat="1" ht="21" x14ac:dyDescent="0.25">
      <c r="C60" s="255" t="s">
        <v>617</v>
      </c>
      <c r="D60" s="314" t="s">
        <v>616</v>
      </c>
      <c r="E60" s="314" t="s">
        <v>600</v>
      </c>
      <c r="F60" s="312">
        <v>12</v>
      </c>
      <c r="G60" s="312"/>
      <c r="H60" s="502"/>
    </row>
    <row r="61" spans="3:8" s="314" customFormat="1" ht="21" x14ac:dyDescent="0.25">
      <c r="C61" s="255" t="s">
        <v>618</v>
      </c>
      <c r="D61" s="314" t="s">
        <v>616</v>
      </c>
      <c r="E61" s="314" t="s">
        <v>600</v>
      </c>
      <c r="F61" s="312">
        <v>12</v>
      </c>
      <c r="G61" s="312"/>
      <c r="H61" s="502"/>
    </row>
    <row r="62" spans="3:8" s="314" customFormat="1" ht="21" x14ac:dyDescent="0.25">
      <c r="C62" s="255" t="s">
        <v>619</v>
      </c>
      <c r="D62" s="314" t="s">
        <v>616</v>
      </c>
      <c r="E62" s="314" t="s">
        <v>600</v>
      </c>
      <c r="F62" s="312">
        <v>12</v>
      </c>
      <c r="G62" s="312"/>
      <c r="H62" s="502"/>
    </row>
    <row r="63" spans="3:8" s="314" customFormat="1" ht="21" x14ac:dyDescent="0.25">
      <c r="C63" s="255" t="s">
        <v>620</v>
      </c>
      <c r="D63" s="314" t="s">
        <v>616</v>
      </c>
      <c r="E63" s="314" t="s">
        <v>600</v>
      </c>
      <c r="F63" s="312">
        <v>12</v>
      </c>
      <c r="G63" s="312"/>
      <c r="H63" s="502"/>
    </row>
    <row r="64" spans="3:8" s="314" customFormat="1" ht="21" x14ac:dyDescent="0.25">
      <c r="C64" s="255" t="s">
        <v>621</v>
      </c>
      <c r="D64" s="314" t="s">
        <v>616</v>
      </c>
      <c r="E64" s="314" t="s">
        <v>600</v>
      </c>
      <c r="F64" s="312">
        <v>12</v>
      </c>
      <c r="G64" s="312"/>
      <c r="H64" s="502"/>
    </row>
    <row r="65" spans="3:8" s="314" customFormat="1" ht="21" x14ac:dyDescent="0.25">
      <c r="C65" s="255" t="s">
        <v>622</v>
      </c>
      <c r="D65" s="314" t="s">
        <v>616</v>
      </c>
      <c r="E65" s="314" t="s">
        <v>600</v>
      </c>
      <c r="F65" s="312">
        <v>12</v>
      </c>
      <c r="G65" s="312"/>
      <c r="H65" s="502"/>
    </row>
    <row r="66" spans="3:8" s="314" customFormat="1" ht="21" x14ac:dyDescent="0.25">
      <c r="C66" s="255" t="s">
        <v>623</v>
      </c>
      <c r="D66" s="314" t="s">
        <v>616</v>
      </c>
      <c r="E66" s="314" t="s">
        <v>600</v>
      </c>
      <c r="F66" s="312">
        <v>12</v>
      </c>
      <c r="G66" s="312"/>
      <c r="H66" s="502"/>
    </row>
    <row r="67" spans="3:8" s="314" customFormat="1" ht="21" x14ac:dyDescent="0.25">
      <c r="C67" s="255" t="s">
        <v>624</v>
      </c>
      <c r="D67" s="314" t="s">
        <v>616</v>
      </c>
      <c r="E67" s="314" t="s">
        <v>600</v>
      </c>
      <c r="F67" s="312">
        <v>12</v>
      </c>
      <c r="G67" s="312"/>
      <c r="H67" s="502"/>
    </row>
    <row r="68" spans="3:8" s="314" customFormat="1" ht="21" x14ac:dyDescent="0.25">
      <c r="C68" s="255" t="s">
        <v>625</v>
      </c>
      <c r="D68" s="314" t="s">
        <v>626</v>
      </c>
      <c r="E68" s="314" t="s">
        <v>600</v>
      </c>
      <c r="F68" s="312">
        <v>12</v>
      </c>
      <c r="G68" s="312"/>
      <c r="H68" s="502"/>
    </row>
    <row r="69" spans="3:8" s="314" customFormat="1" ht="21" x14ac:dyDescent="0.25">
      <c r="C69" s="255" t="s">
        <v>627</v>
      </c>
      <c r="D69" s="314" t="s">
        <v>626</v>
      </c>
      <c r="E69" s="314" t="s">
        <v>600</v>
      </c>
      <c r="F69" s="312">
        <v>12</v>
      </c>
      <c r="G69" s="312"/>
      <c r="H69" s="502"/>
    </row>
    <row r="70" spans="3:8" s="314" customFormat="1" ht="21" x14ac:dyDescent="0.25">
      <c r="C70" s="255" t="s">
        <v>628</v>
      </c>
      <c r="D70" s="314" t="s">
        <v>626</v>
      </c>
      <c r="E70" s="314" t="s">
        <v>600</v>
      </c>
      <c r="F70" s="312">
        <v>12</v>
      </c>
      <c r="G70" s="312"/>
      <c r="H70" s="502"/>
    </row>
    <row r="71" spans="3:8" s="314" customFormat="1" ht="21" x14ac:dyDescent="0.25">
      <c r="C71" s="255" t="s">
        <v>629</v>
      </c>
      <c r="D71" s="314" t="s">
        <v>591</v>
      </c>
      <c r="E71" s="314" t="s">
        <v>630</v>
      </c>
      <c r="F71" s="312">
        <v>12</v>
      </c>
      <c r="G71" s="312"/>
      <c r="H71" s="502"/>
    </row>
    <row r="72" spans="3:8" s="314" customFormat="1" ht="21" x14ac:dyDescent="0.25">
      <c r="C72" s="255" t="s">
        <v>631</v>
      </c>
      <c r="D72" s="314" t="s">
        <v>591</v>
      </c>
      <c r="E72" s="314" t="s">
        <v>630</v>
      </c>
      <c r="F72" s="312">
        <v>12</v>
      </c>
      <c r="G72" s="312"/>
      <c r="H72" s="502"/>
    </row>
    <row r="73" spans="3:8" s="314" customFormat="1" ht="21" x14ac:dyDescent="0.25">
      <c r="C73" s="255" t="s">
        <v>632</v>
      </c>
      <c r="D73" s="314" t="s">
        <v>591</v>
      </c>
      <c r="E73" s="314" t="s">
        <v>630</v>
      </c>
      <c r="F73" s="312">
        <v>12</v>
      </c>
      <c r="G73" s="312"/>
      <c r="H73" s="502"/>
    </row>
    <row r="74" spans="3:8" s="314" customFormat="1" ht="21" x14ac:dyDescent="0.25">
      <c r="C74" s="255" t="s">
        <v>614</v>
      </c>
      <c r="D74" s="314" t="s">
        <v>633</v>
      </c>
      <c r="E74" s="314" t="s">
        <v>634</v>
      </c>
      <c r="F74" s="312">
        <v>200</v>
      </c>
      <c r="G74" s="312"/>
      <c r="H74" s="502"/>
    </row>
    <row r="75" spans="3:8" s="314" customFormat="1" ht="21" x14ac:dyDescent="0.25">
      <c r="C75" s="255" t="s">
        <v>635</v>
      </c>
      <c r="D75" s="314" t="s">
        <v>591</v>
      </c>
      <c r="E75" s="314" t="s">
        <v>634</v>
      </c>
      <c r="F75" s="312">
        <v>200</v>
      </c>
      <c r="G75" s="312"/>
      <c r="H75" s="502"/>
    </row>
    <row r="76" spans="3:8" s="314" customFormat="1" ht="21" x14ac:dyDescent="0.25">
      <c r="C76" s="255" t="s">
        <v>636</v>
      </c>
      <c r="D76" s="314" t="s">
        <v>591</v>
      </c>
      <c r="E76" s="314" t="s">
        <v>634</v>
      </c>
      <c r="F76" s="312">
        <v>200</v>
      </c>
      <c r="G76" s="312"/>
      <c r="H76" s="502"/>
    </row>
    <row r="77" spans="3:8" s="314" customFormat="1" ht="21" x14ac:dyDescent="0.25">
      <c r="C77" s="255" t="s">
        <v>615</v>
      </c>
      <c r="D77" s="314" t="s">
        <v>637</v>
      </c>
      <c r="E77" s="314" t="s">
        <v>630</v>
      </c>
      <c r="F77" s="312">
        <v>6</v>
      </c>
      <c r="G77" s="312"/>
      <c r="H77" s="502"/>
    </row>
    <row r="78" spans="3:8" s="314" customFormat="1" ht="21" x14ac:dyDescent="0.25">
      <c r="C78" s="255" t="s">
        <v>638</v>
      </c>
      <c r="D78" s="314" t="s">
        <v>639</v>
      </c>
      <c r="E78" s="314" t="s">
        <v>630</v>
      </c>
      <c r="F78" s="312">
        <v>6</v>
      </c>
      <c r="G78" s="312"/>
      <c r="H78" s="502"/>
    </row>
    <row r="79" spans="3:8" s="314" customFormat="1" ht="21" x14ac:dyDescent="0.25">
      <c r="C79" s="255" t="s">
        <v>640</v>
      </c>
      <c r="D79" s="314" t="s">
        <v>641</v>
      </c>
      <c r="E79" s="314" t="s">
        <v>630</v>
      </c>
      <c r="F79" s="312">
        <v>6</v>
      </c>
      <c r="G79" s="312"/>
      <c r="H79" s="502"/>
    </row>
    <row r="80" spans="3:8" s="314" customFormat="1" x14ac:dyDescent="0.25">
      <c r="C80" s="314" t="s">
        <v>642</v>
      </c>
      <c r="D80" s="314" t="s">
        <v>616</v>
      </c>
      <c r="E80" s="314" t="s">
        <v>600</v>
      </c>
      <c r="F80" s="312">
        <v>275</v>
      </c>
      <c r="G80" s="312"/>
      <c r="H80" s="502"/>
    </row>
    <row r="81" spans="3:8" s="314" customFormat="1" x14ac:dyDescent="0.25">
      <c r="C81" s="314" t="s">
        <v>643</v>
      </c>
      <c r="D81" s="314" t="s">
        <v>616</v>
      </c>
      <c r="E81" s="314" t="s">
        <v>600</v>
      </c>
      <c r="F81" s="312">
        <v>3.75</v>
      </c>
      <c r="G81" s="312"/>
      <c r="H81" s="502"/>
    </row>
    <row r="82" spans="3:8" s="314" customFormat="1" x14ac:dyDescent="0.25">
      <c r="C82" s="314" t="s">
        <v>644</v>
      </c>
      <c r="D82" s="314" t="s">
        <v>616</v>
      </c>
      <c r="E82" s="314" t="s">
        <v>600</v>
      </c>
      <c r="F82" s="312">
        <v>725</v>
      </c>
      <c r="G82" s="312"/>
      <c r="H82" s="502"/>
    </row>
    <row r="83" spans="3:8" s="314" customFormat="1" x14ac:dyDescent="0.25">
      <c r="C83" s="314" t="s">
        <v>645</v>
      </c>
      <c r="D83" s="314" t="s">
        <v>646</v>
      </c>
      <c r="E83" s="314" t="s">
        <v>634</v>
      </c>
      <c r="F83" s="312">
        <v>725</v>
      </c>
      <c r="G83" s="312"/>
      <c r="H83" s="502"/>
    </row>
    <row r="84" spans="3:8" s="314" customFormat="1" x14ac:dyDescent="0.25">
      <c r="C84" s="314" t="s">
        <v>647</v>
      </c>
      <c r="D84" s="314" t="s">
        <v>648</v>
      </c>
      <c r="E84" s="314" t="s">
        <v>634</v>
      </c>
      <c r="F84" s="312">
        <v>725</v>
      </c>
      <c r="G84" s="312"/>
      <c r="H84" s="502"/>
    </row>
    <row r="85" spans="3:8" s="314" customFormat="1" x14ac:dyDescent="0.25">
      <c r="C85" s="314" t="s">
        <v>649</v>
      </c>
      <c r="D85" s="314" t="s">
        <v>591</v>
      </c>
      <c r="E85" s="314" t="s">
        <v>634</v>
      </c>
      <c r="F85" s="312">
        <v>725</v>
      </c>
      <c r="G85" s="312"/>
      <c r="H85" s="502"/>
    </row>
    <row r="86" spans="3:8" s="314" customFormat="1" x14ac:dyDescent="0.25">
      <c r="C86" s="314" t="s">
        <v>650</v>
      </c>
      <c r="D86" s="314" t="s">
        <v>616</v>
      </c>
      <c r="E86" s="314" t="s">
        <v>600</v>
      </c>
      <c r="F86" s="312">
        <v>15</v>
      </c>
      <c r="G86" s="312"/>
      <c r="H86" s="502"/>
    </row>
    <row r="87" spans="3:8" s="314" customFormat="1" x14ac:dyDescent="0.25">
      <c r="C87" s="314" t="s">
        <v>651</v>
      </c>
      <c r="D87" s="314" t="s">
        <v>616</v>
      </c>
      <c r="E87" s="314" t="s">
        <v>600</v>
      </c>
      <c r="F87" s="312">
        <v>15</v>
      </c>
      <c r="G87" s="312"/>
      <c r="H87" s="502"/>
    </row>
    <row r="88" spans="3:8" s="314" customFormat="1" x14ac:dyDescent="0.25">
      <c r="C88" s="314" t="s">
        <v>652</v>
      </c>
      <c r="D88" s="314" t="s">
        <v>616</v>
      </c>
      <c r="E88" s="314" t="s">
        <v>600</v>
      </c>
      <c r="F88" s="312">
        <v>15</v>
      </c>
      <c r="G88" s="312"/>
      <c r="H88" s="502"/>
    </row>
    <row r="89" spans="3:8" s="314" customFormat="1" x14ac:dyDescent="0.25">
      <c r="C89" s="314" t="s">
        <v>653</v>
      </c>
      <c r="D89" s="314" t="s">
        <v>616</v>
      </c>
      <c r="E89" s="314" t="s">
        <v>600</v>
      </c>
      <c r="F89" s="312">
        <v>15</v>
      </c>
      <c r="G89" s="312"/>
      <c r="H89" s="502"/>
    </row>
    <row r="90" spans="3:8" s="314" customFormat="1" x14ac:dyDescent="0.25">
      <c r="C90" s="314" t="s">
        <v>654</v>
      </c>
      <c r="D90" s="314" t="s">
        <v>616</v>
      </c>
      <c r="E90" s="314" t="s">
        <v>600</v>
      </c>
      <c r="F90" s="312">
        <v>15</v>
      </c>
      <c r="G90" s="312"/>
      <c r="H90" s="502"/>
    </row>
    <row r="91" spans="3:8" s="314" customFormat="1" x14ac:dyDescent="0.25">
      <c r="C91" s="314" t="s">
        <v>655</v>
      </c>
      <c r="D91" s="314" t="s">
        <v>616</v>
      </c>
      <c r="E91" s="314" t="s">
        <v>600</v>
      </c>
      <c r="F91" s="312">
        <v>15</v>
      </c>
      <c r="G91" s="312"/>
      <c r="H91" s="502"/>
    </row>
    <row r="92" spans="3:8" s="314" customFormat="1" x14ac:dyDescent="0.25">
      <c r="C92" s="314" t="s">
        <v>656</v>
      </c>
      <c r="D92" s="314" t="s">
        <v>616</v>
      </c>
      <c r="E92" s="314" t="s">
        <v>600</v>
      </c>
      <c r="F92" s="312">
        <v>15</v>
      </c>
      <c r="G92" s="312"/>
      <c r="H92" s="502"/>
    </row>
    <row r="93" spans="3:8" s="314" customFormat="1" x14ac:dyDescent="0.25">
      <c r="C93" s="314" t="s">
        <v>657</v>
      </c>
      <c r="D93" s="314" t="s">
        <v>616</v>
      </c>
      <c r="E93" s="314" t="s">
        <v>600</v>
      </c>
      <c r="F93" s="312">
        <v>15</v>
      </c>
      <c r="G93" s="312"/>
      <c r="H93" s="502"/>
    </row>
    <row r="94" spans="3:8" s="314" customFormat="1" x14ac:dyDescent="0.25">
      <c r="C94" s="314" t="s">
        <v>658</v>
      </c>
      <c r="D94" s="314" t="s">
        <v>616</v>
      </c>
      <c r="E94" s="314" t="s">
        <v>600</v>
      </c>
      <c r="F94" s="312">
        <v>15</v>
      </c>
      <c r="G94" s="312"/>
      <c r="H94" s="502"/>
    </row>
    <row r="95" spans="3:8" s="314" customFormat="1" x14ac:dyDescent="0.25">
      <c r="C95" s="314" t="s">
        <v>659</v>
      </c>
      <c r="D95" s="314" t="s">
        <v>616</v>
      </c>
      <c r="E95" s="314" t="s">
        <v>600</v>
      </c>
      <c r="F95" s="312">
        <v>15</v>
      </c>
      <c r="G95" s="312"/>
      <c r="H95" s="502"/>
    </row>
    <row r="96" spans="3:8" s="314" customFormat="1" x14ac:dyDescent="0.25">
      <c r="C96" s="314" t="s">
        <v>660</v>
      </c>
      <c r="D96" s="314" t="s">
        <v>626</v>
      </c>
      <c r="E96" s="314" t="s">
        <v>600</v>
      </c>
      <c r="F96" s="312">
        <v>15</v>
      </c>
      <c r="G96" s="312"/>
      <c r="H96" s="502"/>
    </row>
    <row r="97" spans="3:8" s="314" customFormat="1" x14ac:dyDescent="0.25">
      <c r="C97" s="314" t="s">
        <v>661</v>
      </c>
      <c r="D97" s="314" t="s">
        <v>626</v>
      </c>
      <c r="E97" s="314" t="s">
        <v>600</v>
      </c>
      <c r="F97" s="312">
        <v>15</v>
      </c>
      <c r="G97" s="312"/>
      <c r="H97" s="502"/>
    </row>
    <row r="98" spans="3:8" s="314" customFormat="1" x14ac:dyDescent="0.25">
      <c r="C98" s="314" t="s">
        <v>662</v>
      </c>
      <c r="D98" s="314" t="s">
        <v>626</v>
      </c>
      <c r="E98" s="314" t="s">
        <v>600</v>
      </c>
      <c r="F98" s="312">
        <v>15</v>
      </c>
      <c r="G98" s="312"/>
      <c r="H98" s="502"/>
    </row>
    <row r="99" spans="3:8" s="314" customFormat="1" x14ac:dyDescent="0.25">
      <c r="C99" s="314" t="s">
        <v>663</v>
      </c>
      <c r="D99" s="314" t="s">
        <v>591</v>
      </c>
      <c r="E99" s="314" t="s">
        <v>630</v>
      </c>
      <c r="F99" s="312">
        <v>6</v>
      </c>
      <c r="G99" s="312"/>
      <c r="H99" s="502"/>
    </row>
    <row r="100" spans="3:8" s="314" customFormat="1" x14ac:dyDescent="0.25">
      <c r="C100" s="314" t="s">
        <v>664</v>
      </c>
      <c r="D100" s="314" t="s">
        <v>591</v>
      </c>
      <c r="E100" s="314" t="s">
        <v>630</v>
      </c>
      <c r="F100" s="312">
        <v>6</v>
      </c>
      <c r="G100" s="312"/>
      <c r="H100" s="502"/>
    </row>
    <row r="101" spans="3:8" s="314" customFormat="1" x14ac:dyDescent="0.25">
      <c r="C101" s="314" t="s">
        <v>665</v>
      </c>
      <c r="D101" s="314" t="s">
        <v>591</v>
      </c>
      <c r="E101" s="314" t="s">
        <v>630</v>
      </c>
      <c r="F101" s="312">
        <v>6</v>
      </c>
      <c r="G101" s="312"/>
      <c r="H101" s="502"/>
    </row>
    <row r="102" spans="3:8" s="314" customFormat="1" x14ac:dyDescent="0.25">
      <c r="C102" s="314" t="s">
        <v>666</v>
      </c>
      <c r="D102" s="314" t="s">
        <v>633</v>
      </c>
      <c r="E102" s="314" t="s">
        <v>634</v>
      </c>
      <c r="F102" s="312">
        <v>200</v>
      </c>
      <c r="G102" s="312"/>
      <c r="H102" s="502"/>
    </row>
    <row r="103" spans="3:8" s="314" customFormat="1" x14ac:dyDescent="0.25">
      <c r="C103" s="314" t="s">
        <v>667</v>
      </c>
      <c r="D103" s="314" t="s">
        <v>591</v>
      </c>
      <c r="E103" s="314" t="s">
        <v>634</v>
      </c>
      <c r="F103" s="312">
        <v>200</v>
      </c>
      <c r="G103" s="312"/>
      <c r="H103" s="502"/>
    </row>
    <row r="104" spans="3:8" s="314" customFormat="1" x14ac:dyDescent="0.25">
      <c r="C104" s="314" t="s">
        <v>668</v>
      </c>
      <c r="D104" s="314" t="s">
        <v>591</v>
      </c>
      <c r="E104" s="314" t="s">
        <v>634</v>
      </c>
      <c r="F104" s="312">
        <v>200</v>
      </c>
      <c r="G104" s="312"/>
      <c r="H104" s="502"/>
    </row>
    <row r="105" spans="3:8" s="314" customFormat="1" x14ac:dyDescent="0.25">
      <c r="C105" s="314" t="s">
        <v>669</v>
      </c>
      <c r="D105" s="314" t="s">
        <v>637</v>
      </c>
      <c r="E105" s="314" t="s">
        <v>630</v>
      </c>
      <c r="F105" s="312">
        <v>6</v>
      </c>
      <c r="G105" s="312"/>
      <c r="H105" s="502"/>
    </row>
    <row r="106" spans="3:8" s="314" customFormat="1" x14ac:dyDescent="0.25">
      <c r="C106" s="314" t="s">
        <v>670</v>
      </c>
      <c r="D106" s="314" t="s">
        <v>639</v>
      </c>
      <c r="E106" s="314" t="s">
        <v>630</v>
      </c>
      <c r="F106" s="312">
        <v>6</v>
      </c>
      <c r="G106" s="312"/>
      <c r="H106" s="502"/>
    </row>
    <row r="107" spans="3:8" s="314" customFormat="1" x14ac:dyDescent="0.25">
      <c r="C107" s="314" t="s">
        <v>671</v>
      </c>
      <c r="D107" s="314" t="s">
        <v>641</v>
      </c>
      <c r="E107" s="314" t="s">
        <v>630</v>
      </c>
      <c r="F107" s="312">
        <v>6</v>
      </c>
      <c r="G107" s="312"/>
      <c r="H107" s="502"/>
    </row>
    <row r="108" spans="3:8" s="314" customFormat="1" x14ac:dyDescent="0.25">
      <c r="F108" s="313"/>
      <c r="G108" s="312"/>
      <c r="H108" s="502"/>
    </row>
    <row r="109" spans="3:8" x14ac:dyDescent="0.25">
      <c r="C109" s="314"/>
      <c r="D109" s="314"/>
      <c r="E109" s="314"/>
      <c r="F109" s="313"/>
    </row>
  </sheetData>
  <sheetProtection password="AC0C" sheet="1" objects="1" scenarios="1" insertColumns="0" insertRows="0" deleteColumns="0" deleteRows="0"/>
  <mergeCells count="4">
    <mergeCell ref="C9:H9"/>
    <mergeCell ref="C2:H5"/>
    <mergeCell ref="D6:H6"/>
    <mergeCell ref="C8:G8"/>
  </mergeCells>
  <dataValidations count="1">
    <dataValidation type="list" allowBlank="1" showInputMessage="1" showErrorMessage="1" sqref="C11:C24 IY11:IY24 SU11:SU24 ACQ11:ACQ24 AMM11:AMM24 AWI11:AWI24 BGE11:BGE24 BQA11:BQA24 BZW11:BZW24 CJS11:CJS24 CTO11:CTO24 DDK11:DDK24 DNG11:DNG24 DXC11:DXC24 EGY11:EGY24 EQU11:EQU24 FAQ11:FAQ24 FKM11:FKM24 FUI11:FUI24 GEE11:GEE24 GOA11:GOA24 GXW11:GXW24 HHS11:HHS24 HRO11:HRO24 IBK11:IBK24 ILG11:ILG24 IVC11:IVC24 JEY11:JEY24 JOU11:JOU24 JYQ11:JYQ24 KIM11:KIM24 KSI11:KSI24 LCE11:LCE24 LMA11:LMA24 LVW11:LVW24 MFS11:MFS24 MPO11:MPO24 MZK11:MZK24 NJG11:NJG24 NTC11:NTC24 OCY11:OCY24 OMU11:OMU24 OWQ11:OWQ24 PGM11:PGM24 PQI11:PQI24 QAE11:QAE24 QKA11:QKA24 QTW11:QTW24 RDS11:RDS24 RNO11:RNO24 RXK11:RXK24 SHG11:SHG24 SRC11:SRC24 TAY11:TAY24 TKU11:TKU24 TUQ11:TUQ24 UEM11:UEM24 UOI11:UOI24 UYE11:UYE24 VIA11:VIA24 VRW11:VRW24 WBS11:WBS24 WLO11:WLO24 WVK11:WVK24 C65547:C65560 IY65547:IY65560 SU65547:SU65560 ACQ65547:ACQ65560 AMM65547:AMM65560 AWI65547:AWI65560 BGE65547:BGE65560 BQA65547:BQA65560 BZW65547:BZW65560 CJS65547:CJS65560 CTO65547:CTO65560 DDK65547:DDK65560 DNG65547:DNG65560 DXC65547:DXC65560 EGY65547:EGY65560 EQU65547:EQU65560 FAQ65547:FAQ65560 FKM65547:FKM65560 FUI65547:FUI65560 GEE65547:GEE65560 GOA65547:GOA65560 GXW65547:GXW65560 HHS65547:HHS65560 HRO65547:HRO65560 IBK65547:IBK65560 ILG65547:ILG65560 IVC65547:IVC65560 JEY65547:JEY65560 JOU65547:JOU65560 JYQ65547:JYQ65560 KIM65547:KIM65560 KSI65547:KSI65560 LCE65547:LCE65560 LMA65547:LMA65560 LVW65547:LVW65560 MFS65547:MFS65560 MPO65547:MPO65560 MZK65547:MZK65560 NJG65547:NJG65560 NTC65547:NTC65560 OCY65547:OCY65560 OMU65547:OMU65560 OWQ65547:OWQ65560 PGM65547:PGM65560 PQI65547:PQI65560 QAE65547:QAE65560 QKA65547:QKA65560 QTW65547:QTW65560 RDS65547:RDS65560 RNO65547:RNO65560 RXK65547:RXK65560 SHG65547:SHG65560 SRC65547:SRC65560 TAY65547:TAY65560 TKU65547:TKU65560 TUQ65547:TUQ65560 UEM65547:UEM65560 UOI65547:UOI65560 UYE65547:UYE65560 VIA65547:VIA65560 VRW65547:VRW65560 WBS65547:WBS65560 WLO65547:WLO65560 WVK65547:WVK65560 C131083:C131096 IY131083:IY131096 SU131083:SU131096 ACQ131083:ACQ131096 AMM131083:AMM131096 AWI131083:AWI131096 BGE131083:BGE131096 BQA131083:BQA131096 BZW131083:BZW131096 CJS131083:CJS131096 CTO131083:CTO131096 DDK131083:DDK131096 DNG131083:DNG131096 DXC131083:DXC131096 EGY131083:EGY131096 EQU131083:EQU131096 FAQ131083:FAQ131096 FKM131083:FKM131096 FUI131083:FUI131096 GEE131083:GEE131096 GOA131083:GOA131096 GXW131083:GXW131096 HHS131083:HHS131096 HRO131083:HRO131096 IBK131083:IBK131096 ILG131083:ILG131096 IVC131083:IVC131096 JEY131083:JEY131096 JOU131083:JOU131096 JYQ131083:JYQ131096 KIM131083:KIM131096 KSI131083:KSI131096 LCE131083:LCE131096 LMA131083:LMA131096 LVW131083:LVW131096 MFS131083:MFS131096 MPO131083:MPO131096 MZK131083:MZK131096 NJG131083:NJG131096 NTC131083:NTC131096 OCY131083:OCY131096 OMU131083:OMU131096 OWQ131083:OWQ131096 PGM131083:PGM131096 PQI131083:PQI131096 QAE131083:QAE131096 QKA131083:QKA131096 QTW131083:QTW131096 RDS131083:RDS131096 RNO131083:RNO131096 RXK131083:RXK131096 SHG131083:SHG131096 SRC131083:SRC131096 TAY131083:TAY131096 TKU131083:TKU131096 TUQ131083:TUQ131096 UEM131083:UEM131096 UOI131083:UOI131096 UYE131083:UYE131096 VIA131083:VIA131096 VRW131083:VRW131096 WBS131083:WBS131096 WLO131083:WLO131096 WVK131083:WVK131096 C196619:C196632 IY196619:IY196632 SU196619:SU196632 ACQ196619:ACQ196632 AMM196619:AMM196632 AWI196619:AWI196632 BGE196619:BGE196632 BQA196619:BQA196632 BZW196619:BZW196632 CJS196619:CJS196632 CTO196619:CTO196632 DDK196619:DDK196632 DNG196619:DNG196632 DXC196619:DXC196632 EGY196619:EGY196632 EQU196619:EQU196632 FAQ196619:FAQ196632 FKM196619:FKM196632 FUI196619:FUI196632 GEE196619:GEE196632 GOA196619:GOA196632 GXW196619:GXW196632 HHS196619:HHS196632 HRO196619:HRO196632 IBK196619:IBK196632 ILG196619:ILG196632 IVC196619:IVC196632 JEY196619:JEY196632 JOU196619:JOU196632 JYQ196619:JYQ196632 KIM196619:KIM196632 KSI196619:KSI196632 LCE196619:LCE196632 LMA196619:LMA196632 LVW196619:LVW196632 MFS196619:MFS196632 MPO196619:MPO196632 MZK196619:MZK196632 NJG196619:NJG196632 NTC196619:NTC196632 OCY196619:OCY196632 OMU196619:OMU196632 OWQ196619:OWQ196632 PGM196619:PGM196632 PQI196619:PQI196632 QAE196619:QAE196632 QKA196619:QKA196632 QTW196619:QTW196632 RDS196619:RDS196632 RNO196619:RNO196632 RXK196619:RXK196632 SHG196619:SHG196632 SRC196619:SRC196632 TAY196619:TAY196632 TKU196619:TKU196632 TUQ196619:TUQ196632 UEM196619:UEM196632 UOI196619:UOI196632 UYE196619:UYE196632 VIA196619:VIA196632 VRW196619:VRW196632 WBS196619:WBS196632 WLO196619:WLO196632 WVK196619:WVK196632 C262155:C262168 IY262155:IY262168 SU262155:SU262168 ACQ262155:ACQ262168 AMM262155:AMM262168 AWI262155:AWI262168 BGE262155:BGE262168 BQA262155:BQA262168 BZW262155:BZW262168 CJS262155:CJS262168 CTO262155:CTO262168 DDK262155:DDK262168 DNG262155:DNG262168 DXC262155:DXC262168 EGY262155:EGY262168 EQU262155:EQU262168 FAQ262155:FAQ262168 FKM262155:FKM262168 FUI262155:FUI262168 GEE262155:GEE262168 GOA262155:GOA262168 GXW262155:GXW262168 HHS262155:HHS262168 HRO262155:HRO262168 IBK262155:IBK262168 ILG262155:ILG262168 IVC262155:IVC262168 JEY262155:JEY262168 JOU262155:JOU262168 JYQ262155:JYQ262168 KIM262155:KIM262168 KSI262155:KSI262168 LCE262155:LCE262168 LMA262155:LMA262168 LVW262155:LVW262168 MFS262155:MFS262168 MPO262155:MPO262168 MZK262155:MZK262168 NJG262155:NJG262168 NTC262155:NTC262168 OCY262155:OCY262168 OMU262155:OMU262168 OWQ262155:OWQ262168 PGM262155:PGM262168 PQI262155:PQI262168 QAE262155:QAE262168 QKA262155:QKA262168 QTW262155:QTW262168 RDS262155:RDS262168 RNO262155:RNO262168 RXK262155:RXK262168 SHG262155:SHG262168 SRC262155:SRC262168 TAY262155:TAY262168 TKU262155:TKU262168 TUQ262155:TUQ262168 UEM262155:UEM262168 UOI262155:UOI262168 UYE262155:UYE262168 VIA262155:VIA262168 VRW262155:VRW262168 WBS262155:WBS262168 WLO262155:WLO262168 WVK262155:WVK262168 C327691:C327704 IY327691:IY327704 SU327691:SU327704 ACQ327691:ACQ327704 AMM327691:AMM327704 AWI327691:AWI327704 BGE327691:BGE327704 BQA327691:BQA327704 BZW327691:BZW327704 CJS327691:CJS327704 CTO327691:CTO327704 DDK327691:DDK327704 DNG327691:DNG327704 DXC327691:DXC327704 EGY327691:EGY327704 EQU327691:EQU327704 FAQ327691:FAQ327704 FKM327691:FKM327704 FUI327691:FUI327704 GEE327691:GEE327704 GOA327691:GOA327704 GXW327691:GXW327704 HHS327691:HHS327704 HRO327691:HRO327704 IBK327691:IBK327704 ILG327691:ILG327704 IVC327691:IVC327704 JEY327691:JEY327704 JOU327691:JOU327704 JYQ327691:JYQ327704 KIM327691:KIM327704 KSI327691:KSI327704 LCE327691:LCE327704 LMA327691:LMA327704 LVW327691:LVW327704 MFS327691:MFS327704 MPO327691:MPO327704 MZK327691:MZK327704 NJG327691:NJG327704 NTC327691:NTC327704 OCY327691:OCY327704 OMU327691:OMU327704 OWQ327691:OWQ327704 PGM327691:PGM327704 PQI327691:PQI327704 QAE327691:QAE327704 QKA327691:QKA327704 QTW327691:QTW327704 RDS327691:RDS327704 RNO327691:RNO327704 RXK327691:RXK327704 SHG327691:SHG327704 SRC327691:SRC327704 TAY327691:TAY327704 TKU327691:TKU327704 TUQ327691:TUQ327704 UEM327691:UEM327704 UOI327691:UOI327704 UYE327691:UYE327704 VIA327691:VIA327704 VRW327691:VRW327704 WBS327691:WBS327704 WLO327691:WLO327704 WVK327691:WVK327704 C393227:C393240 IY393227:IY393240 SU393227:SU393240 ACQ393227:ACQ393240 AMM393227:AMM393240 AWI393227:AWI393240 BGE393227:BGE393240 BQA393227:BQA393240 BZW393227:BZW393240 CJS393227:CJS393240 CTO393227:CTO393240 DDK393227:DDK393240 DNG393227:DNG393240 DXC393227:DXC393240 EGY393227:EGY393240 EQU393227:EQU393240 FAQ393227:FAQ393240 FKM393227:FKM393240 FUI393227:FUI393240 GEE393227:GEE393240 GOA393227:GOA393240 GXW393227:GXW393240 HHS393227:HHS393240 HRO393227:HRO393240 IBK393227:IBK393240 ILG393227:ILG393240 IVC393227:IVC393240 JEY393227:JEY393240 JOU393227:JOU393240 JYQ393227:JYQ393240 KIM393227:KIM393240 KSI393227:KSI393240 LCE393227:LCE393240 LMA393227:LMA393240 LVW393227:LVW393240 MFS393227:MFS393240 MPO393227:MPO393240 MZK393227:MZK393240 NJG393227:NJG393240 NTC393227:NTC393240 OCY393227:OCY393240 OMU393227:OMU393240 OWQ393227:OWQ393240 PGM393227:PGM393240 PQI393227:PQI393240 QAE393227:QAE393240 QKA393227:QKA393240 QTW393227:QTW393240 RDS393227:RDS393240 RNO393227:RNO393240 RXK393227:RXK393240 SHG393227:SHG393240 SRC393227:SRC393240 TAY393227:TAY393240 TKU393227:TKU393240 TUQ393227:TUQ393240 UEM393227:UEM393240 UOI393227:UOI393240 UYE393227:UYE393240 VIA393227:VIA393240 VRW393227:VRW393240 WBS393227:WBS393240 WLO393227:WLO393240 WVK393227:WVK393240 C458763:C458776 IY458763:IY458776 SU458763:SU458776 ACQ458763:ACQ458776 AMM458763:AMM458776 AWI458763:AWI458776 BGE458763:BGE458776 BQA458763:BQA458776 BZW458763:BZW458776 CJS458763:CJS458776 CTO458763:CTO458776 DDK458763:DDK458776 DNG458763:DNG458776 DXC458763:DXC458776 EGY458763:EGY458776 EQU458763:EQU458776 FAQ458763:FAQ458776 FKM458763:FKM458776 FUI458763:FUI458776 GEE458763:GEE458776 GOA458763:GOA458776 GXW458763:GXW458776 HHS458763:HHS458776 HRO458763:HRO458776 IBK458763:IBK458776 ILG458763:ILG458776 IVC458763:IVC458776 JEY458763:JEY458776 JOU458763:JOU458776 JYQ458763:JYQ458776 KIM458763:KIM458776 KSI458763:KSI458776 LCE458763:LCE458776 LMA458763:LMA458776 LVW458763:LVW458776 MFS458763:MFS458776 MPO458763:MPO458776 MZK458763:MZK458776 NJG458763:NJG458776 NTC458763:NTC458776 OCY458763:OCY458776 OMU458763:OMU458776 OWQ458763:OWQ458776 PGM458763:PGM458776 PQI458763:PQI458776 QAE458763:QAE458776 QKA458763:QKA458776 QTW458763:QTW458776 RDS458763:RDS458776 RNO458763:RNO458776 RXK458763:RXK458776 SHG458763:SHG458776 SRC458763:SRC458776 TAY458763:TAY458776 TKU458763:TKU458776 TUQ458763:TUQ458776 UEM458763:UEM458776 UOI458763:UOI458776 UYE458763:UYE458776 VIA458763:VIA458776 VRW458763:VRW458776 WBS458763:WBS458776 WLO458763:WLO458776 WVK458763:WVK458776 C524299:C524312 IY524299:IY524312 SU524299:SU524312 ACQ524299:ACQ524312 AMM524299:AMM524312 AWI524299:AWI524312 BGE524299:BGE524312 BQA524299:BQA524312 BZW524299:BZW524312 CJS524299:CJS524312 CTO524299:CTO524312 DDK524299:DDK524312 DNG524299:DNG524312 DXC524299:DXC524312 EGY524299:EGY524312 EQU524299:EQU524312 FAQ524299:FAQ524312 FKM524299:FKM524312 FUI524299:FUI524312 GEE524299:GEE524312 GOA524299:GOA524312 GXW524299:GXW524312 HHS524299:HHS524312 HRO524299:HRO524312 IBK524299:IBK524312 ILG524299:ILG524312 IVC524299:IVC524312 JEY524299:JEY524312 JOU524299:JOU524312 JYQ524299:JYQ524312 KIM524299:KIM524312 KSI524299:KSI524312 LCE524299:LCE524312 LMA524299:LMA524312 LVW524299:LVW524312 MFS524299:MFS524312 MPO524299:MPO524312 MZK524299:MZK524312 NJG524299:NJG524312 NTC524299:NTC524312 OCY524299:OCY524312 OMU524299:OMU524312 OWQ524299:OWQ524312 PGM524299:PGM524312 PQI524299:PQI524312 QAE524299:QAE524312 QKA524299:QKA524312 QTW524299:QTW524312 RDS524299:RDS524312 RNO524299:RNO524312 RXK524299:RXK524312 SHG524299:SHG524312 SRC524299:SRC524312 TAY524299:TAY524312 TKU524299:TKU524312 TUQ524299:TUQ524312 UEM524299:UEM524312 UOI524299:UOI524312 UYE524299:UYE524312 VIA524299:VIA524312 VRW524299:VRW524312 WBS524299:WBS524312 WLO524299:WLO524312 WVK524299:WVK524312 C589835:C589848 IY589835:IY589848 SU589835:SU589848 ACQ589835:ACQ589848 AMM589835:AMM589848 AWI589835:AWI589848 BGE589835:BGE589848 BQA589835:BQA589848 BZW589835:BZW589848 CJS589835:CJS589848 CTO589835:CTO589848 DDK589835:DDK589848 DNG589835:DNG589848 DXC589835:DXC589848 EGY589835:EGY589848 EQU589835:EQU589848 FAQ589835:FAQ589848 FKM589835:FKM589848 FUI589835:FUI589848 GEE589835:GEE589848 GOA589835:GOA589848 GXW589835:GXW589848 HHS589835:HHS589848 HRO589835:HRO589848 IBK589835:IBK589848 ILG589835:ILG589848 IVC589835:IVC589848 JEY589835:JEY589848 JOU589835:JOU589848 JYQ589835:JYQ589848 KIM589835:KIM589848 KSI589835:KSI589848 LCE589835:LCE589848 LMA589835:LMA589848 LVW589835:LVW589848 MFS589835:MFS589848 MPO589835:MPO589848 MZK589835:MZK589848 NJG589835:NJG589848 NTC589835:NTC589848 OCY589835:OCY589848 OMU589835:OMU589848 OWQ589835:OWQ589848 PGM589835:PGM589848 PQI589835:PQI589848 QAE589835:QAE589848 QKA589835:QKA589848 QTW589835:QTW589848 RDS589835:RDS589848 RNO589835:RNO589848 RXK589835:RXK589848 SHG589835:SHG589848 SRC589835:SRC589848 TAY589835:TAY589848 TKU589835:TKU589848 TUQ589835:TUQ589848 UEM589835:UEM589848 UOI589835:UOI589848 UYE589835:UYE589848 VIA589835:VIA589848 VRW589835:VRW589848 WBS589835:WBS589848 WLO589835:WLO589848 WVK589835:WVK589848 C655371:C655384 IY655371:IY655384 SU655371:SU655384 ACQ655371:ACQ655384 AMM655371:AMM655384 AWI655371:AWI655384 BGE655371:BGE655384 BQA655371:BQA655384 BZW655371:BZW655384 CJS655371:CJS655384 CTO655371:CTO655384 DDK655371:DDK655384 DNG655371:DNG655384 DXC655371:DXC655384 EGY655371:EGY655384 EQU655371:EQU655384 FAQ655371:FAQ655384 FKM655371:FKM655384 FUI655371:FUI655384 GEE655371:GEE655384 GOA655371:GOA655384 GXW655371:GXW655384 HHS655371:HHS655384 HRO655371:HRO655384 IBK655371:IBK655384 ILG655371:ILG655384 IVC655371:IVC655384 JEY655371:JEY655384 JOU655371:JOU655384 JYQ655371:JYQ655384 KIM655371:KIM655384 KSI655371:KSI655384 LCE655371:LCE655384 LMA655371:LMA655384 LVW655371:LVW655384 MFS655371:MFS655384 MPO655371:MPO655384 MZK655371:MZK655384 NJG655371:NJG655384 NTC655371:NTC655384 OCY655371:OCY655384 OMU655371:OMU655384 OWQ655371:OWQ655384 PGM655371:PGM655384 PQI655371:PQI655384 QAE655371:QAE655384 QKA655371:QKA655384 QTW655371:QTW655384 RDS655371:RDS655384 RNO655371:RNO655384 RXK655371:RXK655384 SHG655371:SHG655384 SRC655371:SRC655384 TAY655371:TAY655384 TKU655371:TKU655384 TUQ655371:TUQ655384 UEM655371:UEM655384 UOI655371:UOI655384 UYE655371:UYE655384 VIA655371:VIA655384 VRW655371:VRW655384 WBS655371:WBS655384 WLO655371:WLO655384 WVK655371:WVK655384 C720907:C720920 IY720907:IY720920 SU720907:SU720920 ACQ720907:ACQ720920 AMM720907:AMM720920 AWI720907:AWI720920 BGE720907:BGE720920 BQA720907:BQA720920 BZW720907:BZW720920 CJS720907:CJS720920 CTO720907:CTO720920 DDK720907:DDK720920 DNG720907:DNG720920 DXC720907:DXC720920 EGY720907:EGY720920 EQU720907:EQU720920 FAQ720907:FAQ720920 FKM720907:FKM720920 FUI720907:FUI720920 GEE720907:GEE720920 GOA720907:GOA720920 GXW720907:GXW720920 HHS720907:HHS720920 HRO720907:HRO720920 IBK720907:IBK720920 ILG720907:ILG720920 IVC720907:IVC720920 JEY720907:JEY720920 JOU720907:JOU720920 JYQ720907:JYQ720920 KIM720907:KIM720920 KSI720907:KSI720920 LCE720907:LCE720920 LMA720907:LMA720920 LVW720907:LVW720920 MFS720907:MFS720920 MPO720907:MPO720920 MZK720907:MZK720920 NJG720907:NJG720920 NTC720907:NTC720920 OCY720907:OCY720920 OMU720907:OMU720920 OWQ720907:OWQ720920 PGM720907:PGM720920 PQI720907:PQI720920 QAE720907:QAE720920 QKA720907:QKA720920 QTW720907:QTW720920 RDS720907:RDS720920 RNO720907:RNO720920 RXK720907:RXK720920 SHG720907:SHG720920 SRC720907:SRC720920 TAY720907:TAY720920 TKU720907:TKU720920 TUQ720907:TUQ720920 UEM720907:UEM720920 UOI720907:UOI720920 UYE720907:UYE720920 VIA720907:VIA720920 VRW720907:VRW720920 WBS720907:WBS720920 WLO720907:WLO720920 WVK720907:WVK720920 C786443:C786456 IY786443:IY786456 SU786443:SU786456 ACQ786443:ACQ786456 AMM786443:AMM786456 AWI786443:AWI786456 BGE786443:BGE786456 BQA786443:BQA786456 BZW786443:BZW786456 CJS786443:CJS786456 CTO786443:CTO786456 DDK786443:DDK786456 DNG786443:DNG786456 DXC786443:DXC786456 EGY786443:EGY786456 EQU786443:EQU786456 FAQ786443:FAQ786456 FKM786443:FKM786456 FUI786443:FUI786456 GEE786443:GEE786456 GOA786443:GOA786456 GXW786443:GXW786456 HHS786443:HHS786456 HRO786443:HRO786456 IBK786443:IBK786456 ILG786443:ILG786456 IVC786443:IVC786456 JEY786443:JEY786456 JOU786443:JOU786456 JYQ786443:JYQ786456 KIM786443:KIM786456 KSI786443:KSI786456 LCE786443:LCE786456 LMA786443:LMA786456 LVW786443:LVW786456 MFS786443:MFS786456 MPO786443:MPO786456 MZK786443:MZK786456 NJG786443:NJG786456 NTC786443:NTC786456 OCY786443:OCY786456 OMU786443:OMU786456 OWQ786443:OWQ786456 PGM786443:PGM786456 PQI786443:PQI786456 QAE786443:QAE786456 QKA786443:QKA786456 QTW786443:QTW786456 RDS786443:RDS786456 RNO786443:RNO786456 RXK786443:RXK786456 SHG786443:SHG786456 SRC786443:SRC786456 TAY786443:TAY786456 TKU786443:TKU786456 TUQ786443:TUQ786456 UEM786443:UEM786456 UOI786443:UOI786456 UYE786443:UYE786456 VIA786443:VIA786456 VRW786443:VRW786456 WBS786443:WBS786456 WLO786443:WLO786456 WVK786443:WVK786456 C851979:C851992 IY851979:IY851992 SU851979:SU851992 ACQ851979:ACQ851992 AMM851979:AMM851992 AWI851979:AWI851992 BGE851979:BGE851992 BQA851979:BQA851992 BZW851979:BZW851992 CJS851979:CJS851992 CTO851979:CTO851992 DDK851979:DDK851992 DNG851979:DNG851992 DXC851979:DXC851992 EGY851979:EGY851992 EQU851979:EQU851992 FAQ851979:FAQ851992 FKM851979:FKM851992 FUI851979:FUI851992 GEE851979:GEE851992 GOA851979:GOA851992 GXW851979:GXW851992 HHS851979:HHS851992 HRO851979:HRO851992 IBK851979:IBK851992 ILG851979:ILG851992 IVC851979:IVC851992 JEY851979:JEY851992 JOU851979:JOU851992 JYQ851979:JYQ851992 KIM851979:KIM851992 KSI851979:KSI851992 LCE851979:LCE851992 LMA851979:LMA851992 LVW851979:LVW851992 MFS851979:MFS851992 MPO851979:MPO851992 MZK851979:MZK851992 NJG851979:NJG851992 NTC851979:NTC851992 OCY851979:OCY851992 OMU851979:OMU851992 OWQ851979:OWQ851992 PGM851979:PGM851992 PQI851979:PQI851992 QAE851979:QAE851992 QKA851979:QKA851992 QTW851979:QTW851992 RDS851979:RDS851992 RNO851979:RNO851992 RXK851979:RXK851992 SHG851979:SHG851992 SRC851979:SRC851992 TAY851979:TAY851992 TKU851979:TKU851992 TUQ851979:TUQ851992 UEM851979:UEM851992 UOI851979:UOI851992 UYE851979:UYE851992 VIA851979:VIA851992 VRW851979:VRW851992 WBS851979:WBS851992 WLO851979:WLO851992 WVK851979:WVK851992 C917515:C917528 IY917515:IY917528 SU917515:SU917528 ACQ917515:ACQ917528 AMM917515:AMM917528 AWI917515:AWI917528 BGE917515:BGE917528 BQA917515:BQA917528 BZW917515:BZW917528 CJS917515:CJS917528 CTO917515:CTO917528 DDK917515:DDK917528 DNG917515:DNG917528 DXC917515:DXC917528 EGY917515:EGY917528 EQU917515:EQU917528 FAQ917515:FAQ917528 FKM917515:FKM917528 FUI917515:FUI917528 GEE917515:GEE917528 GOA917515:GOA917528 GXW917515:GXW917528 HHS917515:HHS917528 HRO917515:HRO917528 IBK917515:IBK917528 ILG917515:ILG917528 IVC917515:IVC917528 JEY917515:JEY917528 JOU917515:JOU917528 JYQ917515:JYQ917528 KIM917515:KIM917528 KSI917515:KSI917528 LCE917515:LCE917528 LMA917515:LMA917528 LVW917515:LVW917528 MFS917515:MFS917528 MPO917515:MPO917528 MZK917515:MZK917528 NJG917515:NJG917528 NTC917515:NTC917528 OCY917515:OCY917528 OMU917515:OMU917528 OWQ917515:OWQ917528 PGM917515:PGM917528 PQI917515:PQI917528 QAE917515:QAE917528 QKA917515:QKA917528 QTW917515:QTW917528 RDS917515:RDS917528 RNO917515:RNO917528 RXK917515:RXK917528 SHG917515:SHG917528 SRC917515:SRC917528 TAY917515:TAY917528 TKU917515:TKU917528 TUQ917515:TUQ917528 UEM917515:UEM917528 UOI917515:UOI917528 UYE917515:UYE917528 VIA917515:VIA917528 VRW917515:VRW917528 WBS917515:WBS917528 WLO917515:WLO917528 WVK917515:WVK917528 C983051:C983064 IY983051:IY983064 SU983051:SU983064 ACQ983051:ACQ983064 AMM983051:AMM983064 AWI983051:AWI983064 BGE983051:BGE983064 BQA983051:BQA983064 BZW983051:BZW983064 CJS983051:CJS983064 CTO983051:CTO983064 DDK983051:DDK983064 DNG983051:DNG983064 DXC983051:DXC983064 EGY983051:EGY983064 EQU983051:EQU983064 FAQ983051:FAQ983064 FKM983051:FKM983064 FUI983051:FUI983064 GEE983051:GEE983064 GOA983051:GOA983064 GXW983051:GXW983064 HHS983051:HHS983064 HRO983051:HRO983064 IBK983051:IBK983064 ILG983051:ILG983064 IVC983051:IVC983064 JEY983051:JEY983064 JOU983051:JOU983064 JYQ983051:JYQ983064 KIM983051:KIM983064 KSI983051:KSI983064 LCE983051:LCE983064 LMA983051:LMA983064 LVW983051:LVW983064 MFS983051:MFS983064 MPO983051:MPO983064 MZK983051:MZK983064 NJG983051:NJG983064 NTC983051:NTC983064 OCY983051:OCY983064 OMU983051:OMU983064 OWQ983051:OWQ983064 PGM983051:PGM983064 PQI983051:PQI983064 QAE983051:QAE983064 QKA983051:QKA983064 QTW983051:QTW983064 RDS983051:RDS983064 RNO983051:RNO983064 RXK983051:RXK983064 SHG983051:SHG983064 SRC983051:SRC983064 TAY983051:TAY983064 TKU983051:TKU983064 TUQ983051:TUQ983064 UEM983051:UEM983064 UOI983051:UOI983064 UYE983051:UYE983064 VIA983051:VIA983064 VRW983051:VRW983064 WBS983051:WBS983064 WLO983051:WLO983064 WVK983051:WVK983064">
      <formula1>$C$57:$C$107</formula1>
    </dataValidation>
  </dataValidations>
  <pageMargins left="0.7" right="0.7" top="0.75" bottom="0.75" header="0.3" footer="0.3"/>
  <pageSetup scale="66" orientation="portrait" r:id="rId1"/>
  <rowBreaks count="1" manualBreakCount="1">
    <brk id="5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70"/>
  <sheetViews>
    <sheetView showGridLines="0" zoomScale="50" zoomScaleNormal="50" workbookViewId="0">
      <pane ySplit="7" topLeftCell="A8" activePane="bottomLeft" state="frozen"/>
      <selection pane="bottomLeft" activeCell="B9" sqref="B9"/>
    </sheetView>
  </sheetViews>
  <sheetFormatPr defaultRowHeight="20.25" x14ac:dyDescent="0.3"/>
  <cols>
    <col min="1" max="1" width="9.140625" style="77"/>
    <col min="2" max="2" width="15.28515625" style="77" customWidth="1"/>
    <col min="3" max="3" width="112.85546875" style="77" customWidth="1"/>
    <col min="4" max="4" width="9.140625" style="77"/>
    <col min="5" max="5" width="20.42578125" style="82" customWidth="1"/>
    <col min="6" max="6" width="27.28515625" style="83" customWidth="1"/>
    <col min="7" max="7" width="32.5703125" style="77" customWidth="1"/>
    <col min="8" max="257" width="9.140625" style="77"/>
    <col min="258" max="258" width="15.28515625" style="77" customWidth="1"/>
    <col min="259" max="259" width="112.85546875" style="77" customWidth="1"/>
    <col min="260" max="260" width="9.140625" style="77"/>
    <col min="261" max="261" width="20.42578125" style="77" customWidth="1"/>
    <col min="262" max="262" width="27.28515625" style="77" customWidth="1"/>
    <col min="263" max="263" width="32.5703125" style="77" customWidth="1"/>
    <col min="264" max="513" width="9.140625" style="77"/>
    <col min="514" max="514" width="15.28515625" style="77" customWidth="1"/>
    <col min="515" max="515" width="112.85546875" style="77" customWidth="1"/>
    <col min="516" max="516" width="9.140625" style="77"/>
    <col min="517" max="517" width="20.42578125" style="77" customWidth="1"/>
    <col min="518" max="518" width="27.28515625" style="77" customWidth="1"/>
    <col min="519" max="519" width="32.5703125" style="77" customWidth="1"/>
    <col min="520" max="769" width="9.140625" style="77"/>
    <col min="770" max="770" width="15.28515625" style="77" customWidth="1"/>
    <col min="771" max="771" width="112.85546875" style="77" customWidth="1"/>
    <col min="772" max="772" width="9.140625" style="77"/>
    <col min="773" max="773" width="20.42578125" style="77" customWidth="1"/>
    <col min="774" max="774" width="27.28515625" style="77" customWidth="1"/>
    <col min="775" max="775" width="32.5703125" style="77" customWidth="1"/>
    <col min="776" max="1025" width="9.140625" style="77"/>
    <col min="1026" max="1026" width="15.28515625" style="77" customWidth="1"/>
    <col min="1027" max="1027" width="112.85546875" style="77" customWidth="1"/>
    <col min="1028" max="1028" width="9.140625" style="77"/>
    <col min="1029" max="1029" width="20.42578125" style="77" customWidth="1"/>
    <col min="1030" max="1030" width="27.28515625" style="77" customWidth="1"/>
    <col min="1031" max="1031" width="32.5703125" style="77" customWidth="1"/>
    <col min="1032" max="1281" width="9.140625" style="77"/>
    <col min="1282" max="1282" width="15.28515625" style="77" customWidth="1"/>
    <col min="1283" max="1283" width="112.85546875" style="77" customWidth="1"/>
    <col min="1284" max="1284" width="9.140625" style="77"/>
    <col min="1285" max="1285" width="20.42578125" style="77" customWidth="1"/>
    <col min="1286" max="1286" width="27.28515625" style="77" customWidth="1"/>
    <col min="1287" max="1287" width="32.5703125" style="77" customWidth="1"/>
    <col min="1288" max="1537" width="9.140625" style="77"/>
    <col min="1538" max="1538" width="15.28515625" style="77" customWidth="1"/>
    <col min="1539" max="1539" width="112.85546875" style="77" customWidth="1"/>
    <col min="1540" max="1540" width="9.140625" style="77"/>
    <col min="1541" max="1541" width="20.42578125" style="77" customWidth="1"/>
    <col min="1542" max="1542" width="27.28515625" style="77" customWidth="1"/>
    <col min="1543" max="1543" width="32.5703125" style="77" customWidth="1"/>
    <col min="1544" max="1793" width="9.140625" style="77"/>
    <col min="1794" max="1794" width="15.28515625" style="77" customWidth="1"/>
    <col min="1795" max="1795" width="112.85546875" style="77" customWidth="1"/>
    <col min="1796" max="1796" width="9.140625" style="77"/>
    <col min="1797" max="1797" width="20.42578125" style="77" customWidth="1"/>
    <col min="1798" max="1798" width="27.28515625" style="77" customWidth="1"/>
    <col min="1799" max="1799" width="32.5703125" style="77" customWidth="1"/>
    <col min="1800" max="2049" width="9.140625" style="77"/>
    <col min="2050" max="2050" width="15.28515625" style="77" customWidth="1"/>
    <col min="2051" max="2051" width="112.85546875" style="77" customWidth="1"/>
    <col min="2052" max="2052" width="9.140625" style="77"/>
    <col min="2053" max="2053" width="20.42578125" style="77" customWidth="1"/>
    <col min="2054" max="2054" width="27.28515625" style="77" customWidth="1"/>
    <col min="2055" max="2055" width="32.5703125" style="77" customWidth="1"/>
    <col min="2056" max="2305" width="9.140625" style="77"/>
    <col min="2306" max="2306" width="15.28515625" style="77" customWidth="1"/>
    <col min="2307" max="2307" width="112.85546875" style="77" customWidth="1"/>
    <col min="2308" max="2308" width="9.140625" style="77"/>
    <col min="2309" max="2309" width="20.42578125" style="77" customWidth="1"/>
    <col min="2310" max="2310" width="27.28515625" style="77" customWidth="1"/>
    <col min="2311" max="2311" width="32.5703125" style="77" customWidth="1"/>
    <col min="2312" max="2561" width="9.140625" style="77"/>
    <col min="2562" max="2562" width="15.28515625" style="77" customWidth="1"/>
    <col min="2563" max="2563" width="112.85546875" style="77" customWidth="1"/>
    <col min="2564" max="2564" width="9.140625" style="77"/>
    <col min="2565" max="2565" width="20.42578125" style="77" customWidth="1"/>
    <col min="2566" max="2566" width="27.28515625" style="77" customWidth="1"/>
    <col min="2567" max="2567" width="32.5703125" style="77" customWidth="1"/>
    <col min="2568" max="2817" width="9.140625" style="77"/>
    <col min="2818" max="2818" width="15.28515625" style="77" customWidth="1"/>
    <col min="2819" max="2819" width="112.85546875" style="77" customWidth="1"/>
    <col min="2820" max="2820" width="9.140625" style="77"/>
    <col min="2821" max="2821" width="20.42578125" style="77" customWidth="1"/>
    <col min="2822" max="2822" width="27.28515625" style="77" customWidth="1"/>
    <col min="2823" max="2823" width="32.5703125" style="77" customWidth="1"/>
    <col min="2824" max="3073" width="9.140625" style="77"/>
    <col min="3074" max="3074" width="15.28515625" style="77" customWidth="1"/>
    <col min="3075" max="3075" width="112.85546875" style="77" customWidth="1"/>
    <col min="3076" max="3076" width="9.140625" style="77"/>
    <col min="3077" max="3077" width="20.42578125" style="77" customWidth="1"/>
    <col min="3078" max="3078" width="27.28515625" style="77" customWidth="1"/>
    <col min="3079" max="3079" width="32.5703125" style="77" customWidth="1"/>
    <col min="3080" max="3329" width="9.140625" style="77"/>
    <col min="3330" max="3330" width="15.28515625" style="77" customWidth="1"/>
    <col min="3331" max="3331" width="112.85546875" style="77" customWidth="1"/>
    <col min="3332" max="3332" width="9.140625" style="77"/>
    <col min="3333" max="3333" width="20.42578125" style="77" customWidth="1"/>
    <col min="3334" max="3334" width="27.28515625" style="77" customWidth="1"/>
    <col min="3335" max="3335" width="32.5703125" style="77" customWidth="1"/>
    <col min="3336" max="3585" width="9.140625" style="77"/>
    <col min="3586" max="3586" width="15.28515625" style="77" customWidth="1"/>
    <col min="3587" max="3587" width="112.85546875" style="77" customWidth="1"/>
    <col min="3588" max="3588" width="9.140625" style="77"/>
    <col min="3589" max="3589" width="20.42578125" style="77" customWidth="1"/>
    <col min="3590" max="3590" width="27.28515625" style="77" customWidth="1"/>
    <col min="3591" max="3591" width="32.5703125" style="77" customWidth="1"/>
    <col min="3592" max="3841" width="9.140625" style="77"/>
    <col min="3842" max="3842" width="15.28515625" style="77" customWidth="1"/>
    <col min="3843" max="3843" width="112.85546875" style="77" customWidth="1"/>
    <col min="3844" max="3844" width="9.140625" style="77"/>
    <col min="3845" max="3845" width="20.42578125" style="77" customWidth="1"/>
    <col min="3846" max="3846" width="27.28515625" style="77" customWidth="1"/>
    <col min="3847" max="3847" width="32.5703125" style="77" customWidth="1"/>
    <col min="3848" max="4097" width="9.140625" style="77"/>
    <col min="4098" max="4098" width="15.28515625" style="77" customWidth="1"/>
    <col min="4099" max="4099" width="112.85546875" style="77" customWidth="1"/>
    <col min="4100" max="4100" width="9.140625" style="77"/>
    <col min="4101" max="4101" width="20.42578125" style="77" customWidth="1"/>
    <col min="4102" max="4102" width="27.28515625" style="77" customWidth="1"/>
    <col min="4103" max="4103" width="32.5703125" style="77" customWidth="1"/>
    <col min="4104" max="4353" width="9.140625" style="77"/>
    <col min="4354" max="4354" width="15.28515625" style="77" customWidth="1"/>
    <col min="4355" max="4355" width="112.85546875" style="77" customWidth="1"/>
    <col min="4356" max="4356" width="9.140625" style="77"/>
    <col min="4357" max="4357" width="20.42578125" style="77" customWidth="1"/>
    <col min="4358" max="4358" width="27.28515625" style="77" customWidth="1"/>
    <col min="4359" max="4359" width="32.5703125" style="77" customWidth="1"/>
    <col min="4360" max="4609" width="9.140625" style="77"/>
    <col min="4610" max="4610" width="15.28515625" style="77" customWidth="1"/>
    <col min="4611" max="4611" width="112.85546875" style="77" customWidth="1"/>
    <col min="4612" max="4612" width="9.140625" style="77"/>
    <col min="4613" max="4613" width="20.42578125" style="77" customWidth="1"/>
    <col min="4614" max="4614" width="27.28515625" style="77" customWidth="1"/>
    <col min="4615" max="4615" width="32.5703125" style="77" customWidth="1"/>
    <col min="4616" max="4865" width="9.140625" style="77"/>
    <col min="4866" max="4866" width="15.28515625" style="77" customWidth="1"/>
    <col min="4867" max="4867" width="112.85546875" style="77" customWidth="1"/>
    <col min="4868" max="4868" width="9.140625" style="77"/>
    <col min="4869" max="4869" width="20.42578125" style="77" customWidth="1"/>
    <col min="4870" max="4870" width="27.28515625" style="77" customWidth="1"/>
    <col min="4871" max="4871" width="32.5703125" style="77" customWidth="1"/>
    <col min="4872" max="5121" width="9.140625" style="77"/>
    <col min="5122" max="5122" width="15.28515625" style="77" customWidth="1"/>
    <col min="5123" max="5123" width="112.85546875" style="77" customWidth="1"/>
    <col min="5124" max="5124" width="9.140625" style="77"/>
    <col min="5125" max="5125" width="20.42578125" style="77" customWidth="1"/>
    <col min="5126" max="5126" width="27.28515625" style="77" customWidth="1"/>
    <col min="5127" max="5127" width="32.5703125" style="77" customWidth="1"/>
    <col min="5128" max="5377" width="9.140625" style="77"/>
    <col min="5378" max="5378" width="15.28515625" style="77" customWidth="1"/>
    <col min="5379" max="5379" width="112.85546875" style="77" customWidth="1"/>
    <col min="5380" max="5380" width="9.140625" style="77"/>
    <col min="5381" max="5381" width="20.42578125" style="77" customWidth="1"/>
    <col min="5382" max="5382" width="27.28515625" style="77" customWidth="1"/>
    <col min="5383" max="5383" width="32.5703125" style="77" customWidth="1"/>
    <col min="5384" max="5633" width="9.140625" style="77"/>
    <col min="5634" max="5634" width="15.28515625" style="77" customWidth="1"/>
    <col min="5635" max="5635" width="112.85546875" style="77" customWidth="1"/>
    <col min="5636" max="5636" width="9.140625" style="77"/>
    <col min="5637" max="5637" width="20.42578125" style="77" customWidth="1"/>
    <col min="5638" max="5638" width="27.28515625" style="77" customWidth="1"/>
    <col min="5639" max="5639" width="32.5703125" style="77" customWidth="1"/>
    <col min="5640" max="5889" width="9.140625" style="77"/>
    <col min="5890" max="5890" width="15.28515625" style="77" customWidth="1"/>
    <col min="5891" max="5891" width="112.85546875" style="77" customWidth="1"/>
    <col min="5892" max="5892" width="9.140625" style="77"/>
    <col min="5893" max="5893" width="20.42578125" style="77" customWidth="1"/>
    <col min="5894" max="5894" width="27.28515625" style="77" customWidth="1"/>
    <col min="5895" max="5895" width="32.5703125" style="77" customWidth="1"/>
    <col min="5896" max="6145" width="9.140625" style="77"/>
    <col min="6146" max="6146" width="15.28515625" style="77" customWidth="1"/>
    <col min="6147" max="6147" width="112.85546875" style="77" customWidth="1"/>
    <col min="6148" max="6148" width="9.140625" style="77"/>
    <col min="6149" max="6149" width="20.42578125" style="77" customWidth="1"/>
    <col min="6150" max="6150" width="27.28515625" style="77" customWidth="1"/>
    <col min="6151" max="6151" width="32.5703125" style="77" customWidth="1"/>
    <col min="6152" max="6401" width="9.140625" style="77"/>
    <col min="6402" max="6402" width="15.28515625" style="77" customWidth="1"/>
    <col min="6403" max="6403" width="112.85546875" style="77" customWidth="1"/>
    <col min="6404" max="6404" width="9.140625" style="77"/>
    <col min="6405" max="6405" width="20.42578125" style="77" customWidth="1"/>
    <col min="6406" max="6406" width="27.28515625" style="77" customWidth="1"/>
    <col min="6407" max="6407" width="32.5703125" style="77" customWidth="1"/>
    <col min="6408" max="6657" width="9.140625" style="77"/>
    <col min="6658" max="6658" width="15.28515625" style="77" customWidth="1"/>
    <col min="6659" max="6659" width="112.85546875" style="77" customWidth="1"/>
    <col min="6660" max="6660" width="9.140625" style="77"/>
    <col min="6661" max="6661" width="20.42578125" style="77" customWidth="1"/>
    <col min="6662" max="6662" width="27.28515625" style="77" customWidth="1"/>
    <col min="6663" max="6663" width="32.5703125" style="77" customWidth="1"/>
    <col min="6664" max="6913" width="9.140625" style="77"/>
    <col min="6914" max="6914" width="15.28515625" style="77" customWidth="1"/>
    <col min="6915" max="6915" width="112.85546875" style="77" customWidth="1"/>
    <col min="6916" max="6916" width="9.140625" style="77"/>
    <col min="6917" max="6917" width="20.42578125" style="77" customWidth="1"/>
    <col min="6918" max="6918" width="27.28515625" style="77" customWidth="1"/>
    <col min="6919" max="6919" width="32.5703125" style="77" customWidth="1"/>
    <col min="6920" max="7169" width="9.140625" style="77"/>
    <col min="7170" max="7170" width="15.28515625" style="77" customWidth="1"/>
    <col min="7171" max="7171" width="112.85546875" style="77" customWidth="1"/>
    <col min="7172" max="7172" width="9.140625" style="77"/>
    <col min="7173" max="7173" width="20.42578125" style="77" customWidth="1"/>
    <col min="7174" max="7174" width="27.28515625" style="77" customWidth="1"/>
    <col min="7175" max="7175" width="32.5703125" style="77" customWidth="1"/>
    <col min="7176" max="7425" width="9.140625" style="77"/>
    <col min="7426" max="7426" width="15.28515625" style="77" customWidth="1"/>
    <col min="7427" max="7427" width="112.85546875" style="77" customWidth="1"/>
    <col min="7428" max="7428" width="9.140625" style="77"/>
    <col min="7429" max="7429" width="20.42578125" style="77" customWidth="1"/>
    <col min="7430" max="7430" width="27.28515625" style="77" customWidth="1"/>
    <col min="7431" max="7431" width="32.5703125" style="77" customWidth="1"/>
    <col min="7432" max="7681" width="9.140625" style="77"/>
    <col min="7682" max="7682" width="15.28515625" style="77" customWidth="1"/>
    <col min="7683" max="7683" width="112.85546875" style="77" customWidth="1"/>
    <col min="7684" max="7684" width="9.140625" style="77"/>
    <col min="7685" max="7685" width="20.42578125" style="77" customWidth="1"/>
    <col min="7686" max="7686" width="27.28515625" style="77" customWidth="1"/>
    <col min="7687" max="7687" width="32.5703125" style="77" customWidth="1"/>
    <col min="7688" max="7937" width="9.140625" style="77"/>
    <col min="7938" max="7938" width="15.28515625" style="77" customWidth="1"/>
    <col min="7939" max="7939" width="112.85546875" style="77" customWidth="1"/>
    <col min="7940" max="7940" width="9.140625" style="77"/>
    <col min="7941" max="7941" width="20.42578125" style="77" customWidth="1"/>
    <col min="7942" max="7942" width="27.28515625" style="77" customWidth="1"/>
    <col min="7943" max="7943" width="32.5703125" style="77" customWidth="1"/>
    <col min="7944" max="8193" width="9.140625" style="77"/>
    <col min="8194" max="8194" width="15.28515625" style="77" customWidth="1"/>
    <col min="8195" max="8195" width="112.85546875" style="77" customWidth="1"/>
    <col min="8196" max="8196" width="9.140625" style="77"/>
    <col min="8197" max="8197" width="20.42578125" style="77" customWidth="1"/>
    <col min="8198" max="8198" width="27.28515625" style="77" customWidth="1"/>
    <col min="8199" max="8199" width="32.5703125" style="77" customWidth="1"/>
    <col min="8200" max="8449" width="9.140625" style="77"/>
    <col min="8450" max="8450" width="15.28515625" style="77" customWidth="1"/>
    <col min="8451" max="8451" width="112.85546875" style="77" customWidth="1"/>
    <col min="8452" max="8452" width="9.140625" style="77"/>
    <col min="8453" max="8453" width="20.42578125" style="77" customWidth="1"/>
    <col min="8454" max="8454" width="27.28515625" style="77" customWidth="1"/>
    <col min="8455" max="8455" width="32.5703125" style="77" customWidth="1"/>
    <col min="8456" max="8705" width="9.140625" style="77"/>
    <col min="8706" max="8706" width="15.28515625" style="77" customWidth="1"/>
    <col min="8707" max="8707" width="112.85546875" style="77" customWidth="1"/>
    <col min="8708" max="8708" width="9.140625" style="77"/>
    <col min="8709" max="8709" width="20.42578125" style="77" customWidth="1"/>
    <col min="8710" max="8710" width="27.28515625" style="77" customWidth="1"/>
    <col min="8711" max="8711" width="32.5703125" style="77" customWidth="1"/>
    <col min="8712" max="8961" width="9.140625" style="77"/>
    <col min="8962" max="8962" width="15.28515625" style="77" customWidth="1"/>
    <col min="8963" max="8963" width="112.85546875" style="77" customWidth="1"/>
    <col min="8964" max="8964" width="9.140625" style="77"/>
    <col min="8965" max="8965" width="20.42578125" style="77" customWidth="1"/>
    <col min="8966" max="8966" width="27.28515625" style="77" customWidth="1"/>
    <col min="8967" max="8967" width="32.5703125" style="77" customWidth="1"/>
    <col min="8968" max="9217" width="9.140625" style="77"/>
    <col min="9218" max="9218" width="15.28515625" style="77" customWidth="1"/>
    <col min="9219" max="9219" width="112.85546875" style="77" customWidth="1"/>
    <col min="9220" max="9220" width="9.140625" style="77"/>
    <col min="9221" max="9221" width="20.42578125" style="77" customWidth="1"/>
    <col min="9222" max="9222" width="27.28515625" style="77" customWidth="1"/>
    <col min="9223" max="9223" width="32.5703125" style="77" customWidth="1"/>
    <col min="9224" max="9473" width="9.140625" style="77"/>
    <col min="9474" max="9474" width="15.28515625" style="77" customWidth="1"/>
    <col min="9475" max="9475" width="112.85546875" style="77" customWidth="1"/>
    <col min="9476" max="9476" width="9.140625" style="77"/>
    <col min="9477" max="9477" width="20.42578125" style="77" customWidth="1"/>
    <col min="9478" max="9478" width="27.28515625" style="77" customWidth="1"/>
    <col min="9479" max="9479" width="32.5703125" style="77" customWidth="1"/>
    <col min="9480" max="9729" width="9.140625" style="77"/>
    <col min="9730" max="9730" width="15.28515625" style="77" customWidth="1"/>
    <col min="9731" max="9731" width="112.85546875" style="77" customWidth="1"/>
    <col min="9732" max="9732" width="9.140625" style="77"/>
    <col min="9733" max="9733" width="20.42578125" style="77" customWidth="1"/>
    <col min="9734" max="9734" width="27.28515625" style="77" customWidth="1"/>
    <col min="9735" max="9735" width="32.5703125" style="77" customWidth="1"/>
    <col min="9736" max="9985" width="9.140625" style="77"/>
    <col min="9986" max="9986" width="15.28515625" style="77" customWidth="1"/>
    <col min="9987" max="9987" width="112.85546875" style="77" customWidth="1"/>
    <col min="9988" max="9988" width="9.140625" style="77"/>
    <col min="9989" max="9989" width="20.42578125" style="77" customWidth="1"/>
    <col min="9990" max="9990" width="27.28515625" style="77" customWidth="1"/>
    <col min="9991" max="9991" width="32.5703125" style="77" customWidth="1"/>
    <col min="9992" max="10241" width="9.140625" style="77"/>
    <col min="10242" max="10242" width="15.28515625" style="77" customWidth="1"/>
    <col min="10243" max="10243" width="112.85546875" style="77" customWidth="1"/>
    <col min="10244" max="10244" width="9.140625" style="77"/>
    <col min="10245" max="10245" width="20.42578125" style="77" customWidth="1"/>
    <col min="10246" max="10246" width="27.28515625" style="77" customWidth="1"/>
    <col min="10247" max="10247" width="32.5703125" style="77" customWidth="1"/>
    <col min="10248" max="10497" width="9.140625" style="77"/>
    <col min="10498" max="10498" width="15.28515625" style="77" customWidth="1"/>
    <col min="10499" max="10499" width="112.85546875" style="77" customWidth="1"/>
    <col min="10500" max="10500" width="9.140625" style="77"/>
    <col min="10501" max="10501" width="20.42578125" style="77" customWidth="1"/>
    <col min="10502" max="10502" width="27.28515625" style="77" customWidth="1"/>
    <col min="10503" max="10503" width="32.5703125" style="77" customWidth="1"/>
    <col min="10504" max="10753" width="9.140625" style="77"/>
    <col min="10754" max="10754" width="15.28515625" style="77" customWidth="1"/>
    <col min="10755" max="10755" width="112.85546875" style="77" customWidth="1"/>
    <col min="10756" max="10756" width="9.140625" style="77"/>
    <col min="10757" max="10757" width="20.42578125" style="77" customWidth="1"/>
    <col min="10758" max="10758" width="27.28515625" style="77" customWidth="1"/>
    <col min="10759" max="10759" width="32.5703125" style="77" customWidth="1"/>
    <col min="10760" max="11009" width="9.140625" style="77"/>
    <col min="11010" max="11010" width="15.28515625" style="77" customWidth="1"/>
    <col min="11011" max="11011" width="112.85546875" style="77" customWidth="1"/>
    <col min="11012" max="11012" width="9.140625" style="77"/>
    <col min="11013" max="11013" width="20.42578125" style="77" customWidth="1"/>
    <col min="11014" max="11014" width="27.28515625" style="77" customWidth="1"/>
    <col min="11015" max="11015" width="32.5703125" style="77" customWidth="1"/>
    <col min="11016" max="11265" width="9.140625" style="77"/>
    <col min="11266" max="11266" width="15.28515625" style="77" customWidth="1"/>
    <col min="11267" max="11267" width="112.85546875" style="77" customWidth="1"/>
    <col min="11268" max="11268" width="9.140625" style="77"/>
    <col min="11269" max="11269" width="20.42578125" style="77" customWidth="1"/>
    <col min="11270" max="11270" width="27.28515625" style="77" customWidth="1"/>
    <col min="11271" max="11271" width="32.5703125" style="77" customWidth="1"/>
    <col min="11272" max="11521" width="9.140625" style="77"/>
    <col min="11522" max="11522" width="15.28515625" style="77" customWidth="1"/>
    <col min="11523" max="11523" width="112.85546875" style="77" customWidth="1"/>
    <col min="11524" max="11524" width="9.140625" style="77"/>
    <col min="11525" max="11525" width="20.42578125" style="77" customWidth="1"/>
    <col min="11526" max="11526" width="27.28515625" style="77" customWidth="1"/>
    <col min="11527" max="11527" width="32.5703125" style="77" customWidth="1"/>
    <col min="11528" max="11777" width="9.140625" style="77"/>
    <col min="11778" max="11778" width="15.28515625" style="77" customWidth="1"/>
    <col min="11779" max="11779" width="112.85546875" style="77" customWidth="1"/>
    <col min="11780" max="11780" width="9.140625" style="77"/>
    <col min="11781" max="11781" width="20.42578125" style="77" customWidth="1"/>
    <col min="11782" max="11782" width="27.28515625" style="77" customWidth="1"/>
    <col min="11783" max="11783" width="32.5703125" style="77" customWidth="1"/>
    <col min="11784" max="12033" width="9.140625" style="77"/>
    <col min="12034" max="12034" width="15.28515625" style="77" customWidth="1"/>
    <col min="12035" max="12035" width="112.85546875" style="77" customWidth="1"/>
    <col min="12036" max="12036" width="9.140625" style="77"/>
    <col min="12037" max="12037" width="20.42578125" style="77" customWidth="1"/>
    <col min="12038" max="12038" width="27.28515625" style="77" customWidth="1"/>
    <col min="12039" max="12039" width="32.5703125" style="77" customWidth="1"/>
    <col min="12040" max="12289" width="9.140625" style="77"/>
    <col min="12290" max="12290" width="15.28515625" style="77" customWidth="1"/>
    <col min="12291" max="12291" width="112.85546875" style="77" customWidth="1"/>
    <col min="12292" max="12292" width="9.140625" style="77"/>
    <col min="12293" max="12293" width="20.42578125" style="77" customWidth="1"/>
    <col min="12294" max="12294" width="27.28515625" style="77" customWidth="1"/>
    <col min="12295" max="12295" width="32.5703125" style="77" customWidth="1"/>
    <col min="12296" max="12545" width="9.140625" style="77"/>
    <col min="12546" max="12546" width="15.28515625" style="77" customWidth="1"/>
    <col min="12547" max="12547" width="112.85546875" style="77" customWidth="1"/>
    <col min="12548" max="12548" width="9.140625" style="77"/>
    <col min="12549" max="12549" width="20.42578125" style="77" customWidth="1"/>
    <col min="12550" max="12550" width="27.28515625" style="77" customWidth="1"/>
    <col min="12551" max="12551" width="32.5703125" style="77" customWidth="1"/>
    <col min="12552" max="12801" width="9.140625" style="77"/>
    <col min="12802" max="12802" width="15.28515625" style="77" customWidth="1"/>
    <col min="12803" max="12803" width="112.85546875" style="77" customWidth="1"/>
    <col min="12804" max="12804" width="9.140625" style="77"/>
    <col min="12805" max="12805" width="20.42578125" style="77" customWidth="1"/>
    <col min="12806" max="12806" width="27.28515625" style="77" customWidth="1"/>
    <col min="12807" max="12807" width="32.5703125" style="77" customWidth="1"/>
    <col min="12808" max="13057" width="9.140625" style="77"/>
    <col min="13058" max="13058" width="15.28515625" style="77" customWidth="1"/>
    <col min="13059" max="13059" width="112.85546875" style="77" customWidth="1"/>
    <col min="13060" max="13060" width="9.140625" style="77"/>
    <col min="13061" max="13061" width="20.42578125" style="77" customWidth="1"/>
    <col min="13062" max="13062" width="27.28515625" style="77" customWidth="1"/>
    <col min="13063" max="13063" width="32.5703125" style="77" customWidth="1"/>
    <col min="13064" max="13313" width="9.140625" style="77"/>
    <col min="13314" max="13314" width="15.28515625" style="77" customWidth="1"/>
    <col min="13315" max="13315" width="112.85546875" style="77" customWidth="1"/>
    <col min="13316" max="13316" width="9.140625" style="77"/>
    <col min="13317" max="13317" width="20.42578125" style="77" customWidth="1"/>
    <col min="13318" max="13318" width="27.28515625" style="77" customWidth="1"/>
    <col min="13319" max="13319" width="32.5703125" style="77" customWidth="1"/>
    <col min="13320" max="13569" width="9.140625" style="77"/>
    <col min="13570" max="13570" width="15.28515625" style="77" customWidth="1"/>
    <col min="13571" max="13571" width="112.85546875" style="77" customWidth="1"/>
    <col min="13572" max="13572" width="9.140625" style="77"/>
    <col min="13573" max="13573" width="20.42578125" style="77" customWidth="1"/>
    <col min="13574" max="13574" width="27.28515625" style="77" customWidth="1"/>
    <col min="13575" max="13575" width="32.5703125" style="77" customWidth="1"/>
    <col min="13576" max="13825" width="9.140625" style="77"/>
    <col min="13826" max="13826" width="15.28515625" style="77" customWidth="1"/>
    <col min="13827" max="13827" width="112.85546875" style="77" customWidth="1"/>
    <col min="13828" max="13828" width="9.140625" style="77"/>
    <col min="13829" max="13829" width="20.42578125" style="77" customWidth="1"/>
    <col min="13830" max="13830" width="27.28515625" style="77" customWidth="1"/>
    <col min="13831" max="13831" width="32.5703125" style="77" customWidth="1"/>
    <col min="13832" max="14081" width="9.140625" style="77"/>
    <col min="14082" max="14082" width="15.28515625" style="77" customWidth="1"/>
    <col min="14083" max="14083" width="112.85546875" style="77" customWidth="1"/>
    <col min="14084" max="14084" width="9.140625" style="77"/>
    <col min="14085" max="14085" width="20.42578125" style="77" customWidth="1"/>
    <col min="14086" max="14086" width="27.28515625" style="77" customWidth="1"/>
    <col min="14087" max="14087" width="32.5703125" style="77" customWidth="1"/>
    <col min="14088" max="14337" width="9.140625" style="77"/>
    <col min="14338" max="14338" width="15.28515625" style="77" customWidth="1"/>
    <col min="14339" max="14339" width="112.85546875" style="77" customWidth="1"/>
    <col min="14340" max="14340" width="9.140625" style="77"/>
    <col min="14341" max="14341" width="20.42578125" style="77" customWidth="1"/>
    <col min="14342" max="14342" width="27.28515625" style="77" customWidth="1"/>
    <col min="14343" max="14343" width="32.5703125" style="77" customWidth="1"/>
    <col min="14344" max="14593" width="9.140625" style="77"/>
    <col min="14594" max="14594" width="15.28515625" style="77" customWidth="1"/>
    <col min="14595" max="14595" width="112.85546875" style="77" customWidth="1"/>
    <col min="14596" max="14596" width="9.140625" style="77"/>
    <col min="14597" max="14597" width="20.42578125" style="77" customWidth="1"/>
    <col min="14598" max="14598" width="27.28515625" style="77" customWidth="1"/>
    <col min="14599" max="14599" width="32.5703125" style="77" customWidth="1"/>
    <col min="14600" max="14849" width="9.140625" style="77"/>
    <col min="14850" max="14850" width="15.28515625" style="77" customWidth="1"/>
    <col min="14851" max="14851" width="112.85546875" style="77" customWidth="1"/>
    <col min="14852" max="14852" width="9.140625" style="77"/>
    <col min="14853" max="14853" width="20.42578125" style="77" customWidth="1"/>
    <col min="14854" max="14854" width="27.28515625" style="77" customWidth="1"/>
    <col min="14855" max="14855" width="32.5703125" style="77" customWidth="1"/>
    <col min="14856" max="15105" width="9.140625" style="77"/>
    <col min="15106" max="15106" width="15.28515625" style="77" customWidth="1"/>
    <col min="15107" max="15107" width="112.85546875" style="77" customWidth="1"/>
    <col min="15108" max="15108" width="9.140625" style="77"/>
    <col min="15109" max="15109" width="20.42578125" style="77" customWidth="1"/>
    <col min="15110" max="15110" width="27.28515625" style="77" customWidth="1"/>
    <col min="15111" max="15111" width="32.5703125" style="77" customWidth="1"/>
    <col min="15112" max="15361" width="9.140625" style="77"/>
    <col min="15362" max="15362" width="15.28515625" style="77" customWidth="1"/>
    <col min="15363" max="15363" width="112.85546875" style="77" customWidth="1"/>
    <col min="15364" max="15364" width="9.140625" style="77"/>
    <col min="15365" max="15365" width="20.42578125" style="77" customWidth="1"/>
    <col min="15366" max="15366" width="27.28515625" style="77" customWidth="1"/>
    <col min="15367" max="15367" width="32.5703125" style="77" customWidth="1"/>
    <col min="15368" max="15617" width="9.140625" style="77"/>
    <col min="15618" max="15618" width="15.28515625" style="77" customWidth="1"/>
    <col min="15619" max="15619" width="112.85546875" style="77" customWidth="1"/>
    <col min="15620" max="15620" width="9.140625" style="77"/>
    <col min="15621" max="15621" width="20.42578125" style="77" customWidth="1"/>
    <col min="15622" max="15622" width="27.28515625" style="77" customWidth="1"/>
    <col min="15623" max="15623" width="32.5703125" style="77" customWidth="1"/>
    <col min="15624" max="15873" width="9.140625" style="77"/>
    <col min="15874" max="15874" width="15.28515625" style="77" customWidth="1"/>
    <col min="15875" max="15875" width="112.85546875" style="77" customWidth="1"/>
    <col min="15876" max="15876" width="9.140625" style="77"/>
    <col min="15877" max="15877" width="20.42578125" style="77" customWidth="1"/>
    <col min="15878" max="15878" width="27.28515625" style="77" customWidth="1"/>
    <col min="15879" max="15879" width="32.5703125" style="77" customWidth="1"/>
    <col min="15880" max="16129" width="9.140625" style="77"/>
    <col min="16130" max="16130" width="15.28515625" style="77" customWidth="1"/>
    <col min="16131" max="16131" width="112.85546875" style="77" customWidth="1"/>
    <col min="16132" max="16132" width="9.140625" style="77"/>
    <col min="16133" max="16133" width="20.42578125" style="77" customWidth="1"/>
    <col min="16134" max="16134" width="27.28515625" style="77" customWidth="1"/>
    <col min="16135" max="16135" width="32.5703125" style="77" customWidth="1"/>
    <col min="16136" max="16384" width="9.140625" style="77"/>
  </cols>
  <sheetData>
    <row r="2" spans="3:8" x14ac:dyDescent="0.3">
      <c r="C2" s="747"/>
      <c r="D2" s="747"/>
      <c r="E2" s="747"/>
      <c r="F2" s="747"/>
      <c r="G2" s="747"/>
    </row>
    <row r="3" spans="3:8" x14ac:dyDescent="0.3">
      <c r="C3" s="747"/>
      <c r="D3" s="747"/>
      <c r="E3" s="747"/>
      <c r="F3" s="747"/>
      <c r="G3" s="747"/>
    </row>
    <row r="4" spans="3:8" x14ac:dyDescent="0.3">
      <c r="C4" s="747"/>
      <c r="D4" s="747"/>
      <c r="E4" s="747"/>
      <c r="F4" s="747"/>
      <c r="G4" s="747"/>
    </row>
    <row r="5" spans="3:8" x14ac:dyDescent="0.3">
      <c r="C5" s="747"/>
      <c r="D5" s="747"/>
      <c r="E5" s="747"/>
      <c r="F5" s="747"/>
      <c r="G5" s="747"/>
    </row>
    <row r="6" spans="3:8" ht="30.75" customHeight="1" x14ac:dyDescent="0.3">
      <c r="C6" s="747"/>
      <c r="D6" s="747"/>
      <c r="E6" s="747"/>
      <c r="F6" s="747"/>
      <c r="G6" s="747"/>
    </row>
    <row r="7" spans="3:8" x14ac:dyDescent="0.3">
      <c r="C7" s="743" t="s">
        <v>1743</v>
      </c>
      <c r="D7" s="743"/>
      <c r="E7" s="743"/>
      <c r="F7" s="743"/>
      <c r="G7" s="743"/>
    </row>
    <row r="9" spans="3:8" customFormat="1" ht="125.25" customHeight="1" x14ac:dyDescent="0.25">
      <c r="C9" s="748" t="s">
        <v>1763</v>
      </c>
      <c r="D9" s="748"/>
      <c r="E9" s="748"/>
      <c r="F9" s="748"/>
      <c r="G9" s="748"/>
      <c r="H9" s="548"/>
    </row>
    <row r="11" spans="3:8" s="323" customFormat="1" ht="30.75" x14ac:dyDescent="0.45">
      <c r="C11" s="322" t="s">
        <v>436</v>
      </c>
      <c r="E11" s="324"/>
      <c r="F11" s="325"/>
    </row>
    <row r="12" spans="3:8" x14ac:dyDescent="0.3">
      <c r="C12" s="78" t="s">
        <v>437</v>
      </c>
      <c r="E12" s="79" t="s">
        <v>142</v>
      </c>
      <c r="F12" s="80" t="s">
        <v>180</v>
      </c>
      <c r="G12" s="81" t="s">
        <v>438</v>
      </c>
    </row>
    <row r="14" spans="3:8" x14ac:dyDescent="0.3">
      <c r="C14" s="315" t="s">
        <v>439</v>
      </c>
      <c r="D14" s="315"/>
      <c r="E14" s="316">
        <v>0</v>
      </c>
      <c r="F14" s="400">
        <f>VLOOKUP(C14,$C$182:$E$232,3,FALSE)</f>
        <v>40.6</v>
      </c>
      <c r="G14" s="400">
        <f>E14*F14</f>
        <v>0</v>
      </c>
    </row>
    <row r="15" spans="3:8" x14ac:dyDescent="0.3">
      <c r="C15" s="315" t="s">
        <v>440</v>
      </c>
      <c r="D15" s="315"/>
      <c r="E15" s="316">
        <v>0</v>
      </c>
      <c r="F15" s="400">
        <f t="shared" ref="F15:F64" si="0">VLOOKUP(C15,$C$182:$E$232,3,FALSE)</f>
        <v>15.65</v>
      </c>
      <c r="G15" s="400">
        <f t="shared" ref="G15:G64" si="1">E15*F15</f>
        <v>0</v>
      </c>
    </row>
    <row r="16" spans="3:8" x14ac:dyDescent="0.3">
      <c r="C16" s="315" t="s">
        <v>441</v>
      </c>
      <c r="D16" s="315"/>
      <c r="E16" s="316">
        <v>0</v>
      </c>
      <c r="F16" s="400">
        <f t="shared" si="0"/>
        <v>1.81</v>
      </c>
      <c r="G16" s="400">
        <f t="shared" si="1"/>
        <v>0</v>
      </c>
    </row>
    <row r="17" spans="3:7" x14ac:dyDescent="0.3">
      <c r="C17" s="315" t="s">
        <v>442</v>
      </c>
      <c r="D17" s="315"/>
      <c r="E17" s="316">
        <v>0</v>
      </c>
      <c r="F17" s="400">
        <f t="shared" si="0"/>
        <v>150.13</v>
      </c>
      <c r="G17" s="400">
        <f t="shared" si="1"/>
        <v>0</v>
      </c>
    </row>
    <row r="18" spans="3:7" x14ac:dyDescent="0.3">
      <c r="C18" s="315" t="s">
        <v>443</v>
      </c>
      <c r="D18" s="315"/>
      <c r="E18" s="316">
        <v>0</v>
      </c>
      <c r="F18" s="400">
        <f t="shared" si="0"/>
        <v>11.25</v>
      </c>
      <c r="G18" s="400">
        <f t="shared" si="1"/>
        <v>0</v>
      </c>
    </row>
    <row r="19" spans="3:7" x14ac:dyDescent="0.3">
      <c r="C19" s="315" t="s">
        <v>444</v>
      </c>
      <c r="D19" s="315"/>
      <c r="E19" s="316">
        <v>0</v>
      </c>
      <c r="F19" s="400">
        <f t="shared" si="0"/>
        <v>12.15</v>
      </c>
      <c r="G19" s="400">
        <f t="shared" si="1"/>
        <v>0</v>
      </c>
    </row>
    <row r="20" spans="3:7" x14ac:dyDescent="0.3">
      <c r="C20" s="315" t="s">
        <v>445</v>
      </c>
      <c r="D20" s="315"/>
      <c r="E20" s="316">
        <v>0</v>
      </c>
      <c r="F20" s="400">
        <f t="shared" si="0"/>
        <v>4.5</v>
      </c>
      <c r="G20" s="400">
        <f t="shared" si="1"/>
        <v>0</v>
      </c>
    </row>
    <row r="21" spans="3:7" x14ac:dyDescent="0.3">
      <c r="C21" s="315" t="s">
        <v>446</v>
      </c>
      <c r="D21" s="315"/>
      <c r="E21" s="316">
        <v>0</v>
      </c>
      <c r="F21" s="400">
        <f t="shared" si="0"/>
        <v>1.81</v>
      </c>
      <c r="G21" s="400">
        <f t="shared" si="1"/>
        <v>0</v>
      </c>
    </row>
    <row r="22" spans="3:7" x14ac:dyDescent="0.3">
      <c r="C22" s="315" t="s">
        <v>447</v>
      </c>
      <c r="D22" s="315"/>
      <c r="E22" s="316">
        <v>0</v>
      </c>
      <c r="F22" s="400">
        <f t="shared" si="0"/>
        <v>7.27</v>
      </c>
      <c r="G22" s="400">
        <f t="shared" si="1"/>
        <v>0</v>
      </c>
    </row>
    <row r="23" spans="3:7" x14ac:dyDescent="0.3">
      <c r="C23" s="315" t="s">
        <v>448</v>
      </c>
      <c r="D23" s="315"/>
      <c r="E23" s="316">
        <v>0</v>
      </c>
      <c r="F23" s="400">
        <f t="shared" si="0"/>
        <v>3.45</v>
      </c>
      <c r="G23" s="400">
        <f t="shared" si="1"/>
        <v>0</v>
      </c>
    </row>
    <row r="24" spans="3:7" x14ac:dyDescent="0.3">
      <c r="C24" s="315" t="s">
        <v>33</v>
      </c>
      <c r="D24" s="315"/>
      <c r="E24" s="316"/>
      <c r="F24" s="400">
        <f t="shared" si="0"/>
        <v>0</v>
      </c>
      <c r="G24" s="400">
        <f t="shared" si="1"/>
        <v>0</v>
      </c>
    </row>
    <row r="25" spans="3:7" x14ac:dyDescent="0.3">
      <c r="C25" s="315" t="s">
        <v>33</v>
      </c>
      <c r="D25" s="315"/>
      <c r="E25" s="316"/>
      <c r="F25" s="400">
        <f t="shared" si="0"/>
        <v>0</v>
      </c>
      <c r="G25" s="400">
        <f t="shared" si="1"/>
        <v>0</v>
      </c>
    </row>
    <row r="26" spans="3:7" x14ac:dyDescent="0.3">
      <c r="C26" s="315" t="s">
        <v>33</v>
      </c>
      <c r="D26" s="315"/>
      <c r="E26" s="316"/>
      <c r="F26" s="400">
        <f t="shared" si="0"/>
        <v>0</v>
      </c>
      <c r="G26" s="400">
        <f t="shared" si="1"/>
        <v>0</v>
      </c>
    </row>
    <row r="27" spans="3:7" x14ac:dyDescent="0.3">
      <c r="C27" s="315" t="s">
        <v>33</v>
      </c>
      <c r="D27" s="315"/>
      <c r="E27" s="316"/>
      <c r="F27" s="400">
        <f t="shared" si="0"/>
        <v>0</v>
      </c>
      <c r="G27" s="400">
        <f t="shared" si="1"/>
        <v>0</v>
      </c>
    </row>
    <row r="28" spans="3:7" x14ac:dyDescent="0.3">
      <c r="C28" s="315" t="s">
        <v>33</v>
      </c>
      <c r="D28" s="315"/>
      <c r="E28" s="316"/>
      <c r="F28" s="400">
        <f t="shared" si="0"/>
        <v>0</v>
      </c>
      <c r="G28" s="400">
        <f t="shared" si="1"/>
        <v>0</v>
      </c>
    </row>
    <row r="29" spans="3:7" hidden="1" x14ac:dyDescent="0.3">
      <c r="C29" s="77" t="s">
        <v>33</v>
      </c>
      <c r="F29" s="83">
        <f t="shared" si="0"/>
        <v>0</v>
      </c>
      <c r="G29" s="83">
        <f t="shared" si="1"/>
        <v>0</v>
      </c>
    </row>
    <row r="30" spans="3:7" hidden="1" x14ac:dyDescent="0.3">
      <c r="C30" s="77" t="s">
        <v>33</v>
      </c>
      <c r="F30" s="83">
        <f t="shared" si="0"/>
        <v>0</v>
      </c>
      <c r="G30" s="83">
        <f t="shared" si="1"/>
        <v>0</v>
      </c>
    </row>
    <row r="31" spans="3:7" hidden="1" x14ac:dyDescent="0.3">
      <c r="C31" s="77" t="s">
        <v>33</v>
      </c>
      <c r="F31" s="83">
        <f t="shared" si="0"/>
        <v>0</v>
      </c>
      <c r="G31" s="83">
        <f t="shared" si="1"/>
        <v>0</v>
      </c>
    </row>
    <row r="32" spans="3:7" hidden="1" x14ac:dyDescent="0.3">
      <c r="C32" s="77" t="s">
        <v>33</v>
      </c>
      <c r="F32" s="83">
        <f t="shared" si="0"/>
        <v>0</v>
      </c>
      <c r="G32" s="83">
        <f t="shared" si="1"/>
        <v>0</v>
      </c>
    </row>
    <row r="33" spans="3:7" hidden="1" x14ac:dyDescent="0.3">
      <c r="C33" s="77" t="s">
        <v>33</v>
      </c>
      <c r="F33" s="83">
        <f t="shared" si="0"/>
        <v>0</v>
      </c>
      <c r="G33" s="83">
        <f t="shared" si="1"/>
        <v>0</v>
      </c>
    </row>
    <row r="34" spans="3:7" hidden="1" x14ac:dyDescent="0.3">
      <c r="C34" s="77" t="s">
        <v>33</v>
      </c>
      <c r="F34" s="83">
        <f t="shared" si="0"/>
        <v>0</v>
      </c>
      <c r="G34" s="83">
        <f t="shared" si="1"/>
        <v>0</v>
      </c>
    </row>
    <row r="35" spans="3:7" hidden="1" x14ac:dyDescent="0.3">
      <c r="C35" s="77" t="s">
        <v>33</v>
      </c>
      <c r="F35" s="83">
        <f t="shared" si="0"/>
        <v>0</v>
      </c>
      <c r="G35" s="83">
        <f t="shared" si="1"/>
        <v>0</v>
      </c>
    </row>
    <row r="36" spans="3:7" hidden="1" x14ac:dyDescent="0.3">
      <c r="C36" s="77" t="s">
        <v>33</v>
      </c>
      <c r="F36" s="83">
        <f t="shared" si="0"/>
        <v>0</v>
      </c>
      <c r="G36" s="83">
        <f t="shared" si="1"/>
        <v>0</v>
      </c>
    </row>
    <row r="37" spans="3:7" hidden="1" x14ac:dyDescent="0.3">
      <c r="C37" s="77" t="s">
        <v>33</v>
      </c>
      <c r="F37" s="83">
        <f t="shared" si="0"/>
        <v>0</v>
      </c>
      <c r="G37" s="83">
        <f t="shared" si="1"/>
        <v>0</v>
      </c>
    </row>
    <row r="38" spans="3:7" hidden="1" x14ac:dyDescent="0.3">
      <c r="C38" s="77" t="s">
        <v>33</v>
      </c>
      <c r="F38" s="83">
        <f t="shared" si="0"/>
        <v>0</v>
      </c>
      <c r="G38" s="83">
        <f t="shared" si="1"/>
        <v>0</v>
      </c>
    </row>
    <row r="39" spans="3:7" hidden="1" x14ac:dyDescent="0.3">
      <c r="C39" s="77" t="s">
        <v>33</v>
      </c>
      <c r="F39" s="83">
        <f t="shared" si="0"/>
        <v>0</v>
      </c>
      <c r="G39" s="83">
        <f t="shared" si="1"/>
        <v>0</v>
      </c>
    </row>
    <row r="40" spans="3:7" hidden="1" x14ac:dyDescent="0.3">
      <c r="C40" s="77" t="s">
        <v>33</v>
      </c>
      <c r="F40" s="83">
        <f t="shared" si="0"/>
        <v>0</v>
      </c>
      <c r="G40" s="83">
        <f t="shared" si="1"/>
        <v>0</v>
      </c>
    </row>
    <row r="41" spans="3:7" hidden="1" x14ac:dyDescent="0.3">
      <c r="C41" s="77" t="s">
        <v>33</v>
      </c>
      <c r="F41" s="83">
        <f t="shared" si="0"/>
        <v>0</v>
      </c>
      <c r="G41" s="83">
        <f t="shared" si="1"/>
        <v>0</v>
      </c>
    </row>
    <row r="42" spans="3:7" hidden="1" x14ac:dyDescent="0.3">
      <c r="C42" s="77" t="s">
        <v>33</v>
      </c>
      <c r="F42" s="83">
        <f t="shared" si="0"/>
        <v>0</v>
      </c>
      <c r="G42" s="83">
        <f t="shared" si="1"/>
        <v>0</v>
      </c>
    </row>
    <row r="43" spans="3:7" hidden="1" x14ac:dyDescent="0.3">
      <c r="C43" s="77" t="s">
        <v>33</v>
      </c>
      <c r="F43" s="83">
        <f t="shared" si="0"/>
        <v>0</v>
      </c>
      <c r="G43" s="83">
        <f t="shared" si="1"/>
        <v>0</v>
      </c>
    </row>
    <row r="44" spans="3:7" hidden="1" x14ac:dyDescent="0.3">
      <c r="C44" s="77" t="s">
        <v>33</v>
      </c>
      <c r="F44" s="83">
        <f t="shared" si="0"/>
        <v>0</v>
      </c>
      <c r="G44" s="83">
        <f t="shared" si="1"/>
        <v>0</v>
      </c>
    </row>
    <row r="45" spans="3:7" hidden="1" x14ac:dyDescent="0.3">
      <c r="C45" s="77" t="s">
        <v>33</v>
      </c>
      <c r="F45" s="83">
        <f t="shared" si="0"/>
        <v>0</v>
      </c>
      <c r="G45" s="83">
        <f t="shared" si="1"/>
        <v>0</v>
      </c>
    </row>
    <row r="46" spans="3:7" hidden="1" x14ac:dyDescent="0.3">
      <c r="C46" s="77" t="s">
        <v>33</v>
      </c>
      <c r="F46" s="83">
        <f t="shared" si="0"/>
        <v>0</v>
      </c>
      <c r="G46" s="83">
        <f t="shared" si="1"/>
        <v>0</v>
      </c>
    </row>
    <row r="47" spans="3:7" hidden="1" x14ac:dyDescent="0.3">
      <c r="C47" s="77" t="s">
        <v>33</v>
      </c>
      <c r="F47" s="83">
        <f t="shared" si="0"/>
        <v>0</v>
      </c>
      <c r="G47" s="83">
        <f t="shared" si="1"/>
        <v>0</v>
      </c>
    </row>
    <row r="48" spans="3:7" hidden="1" x14ac:dyDescent="0.3">
      <c r="C48" s="77" t="s">
        <v>33</v>
      </c>
      <c r="F48" s="83">
        <f t="shared" si="0"/>
        <v>0</v>
      </c>
      <c r="G48" s="83">
        <f t="shared" si="1"/>
        <v>0</v>
      </c>
    </row>
    <row r="49" spans="3:7" hidden="1" x14ac:dyDescent="0.3">
      <c r="C49" s="77" t="s">
        <v>33</v>
      </c>
      <c r="F49" s="83">
        <f t="shared" si="0"/>
        <v>0</v>
      </c>
      <c r="G49" s="83">
        <f t="shared" si="1"/>
        <v>0</v>
      </c>
    </row>
    <row r="50" spans="3:7" hidden="1" x14ac:dyDescent="0.3">
      <c r="C50" s="77" t="s">
        <v>33</v>
      </c>
      <c r="F50" s="83">
        <f t="shared" si="0"/>
        <v>0</v>
      </c>
      <c r="G50" s="83">
        <f t="shared" si="1"/>
        <v>0</v>
      </c>
    </row>
    <row r="51" spans="3:7" hidden="1" x14ac:dyDescent="0.3">
      <c r="C51" s="77" t="s">
        <v>33</v>
      </c>
      <c r="F51" s="83">
        <f t="shared" si="0"/>
        <v>0</v>
      </c>
      <c r="G51" s="83">
        <f t="shared" si="1"/>
        <v>0</v>
      </c>
    </row>
    <row r="52" spans="3:7" hidden="1" x14ac:dyDescent="0.3">
      <c r="C52" s="77" t="s">
        <v>33</v>
      </c>
      <c r="F52" s="83">
        <f t="shared" si="0"/>
        <v>0</v>
      </c>
      <c r="G52" s="83">
        <f t="shared" si="1"/>
        <v>0</v>
      </c>
    </row>
    <row r="53" spans="3:7" hidden="1" x14ac:dyDescent="0.3">
      <c r="C53" s="77" t="s">
        <v>33</v>
      </c>
      <c r="F53" s="83">
        <f t="shared" si="0"/>
        <v>0</v>
      </c>
      <c r="G53" s="83">
        <f t="shared" si="1"/>
        <v>0</v>
      </c>
    </row>
    <row r="54" spans="3:7" hidden="1" x14ac:dyDescent="0.3">
      <c r="C54" s="77" t="s">
        <v>33</v>
      </c>
      <c r="F54" s="83">
        <f t="shared" si="0"/>
        <v>0</v>
      </c>
      <c r="G54" s="83">
        <f t="shared" si="1"/>
        <v>0</v>
      </c>
    </row>
    <row r="55" spans="3:7" hidden="1" x14ac:dyDescent="0.3">
      <c r="C55" s="77" t="s">
        <v>33</v>
      </c>
      <c r="F55" s="83">
        <f t="shared" si="0"/>
        <v>0</v>
      </c>
      <c r="G55" s="83">
        <f t="shared" si="1"/>
        <v>0</v>
      </c>
    </row>
    <row r="56" spans="3:7" hidden="1" x14ac:dyDescent="0.3">
      <c r="C56" s="77" t="s">
        <v>33</v>
      </c>
      <c r="F56" s="83">
        <f t="shared" si="0"/>
        <v>0</v>
      </c>
      <c r="G56" s="83">
        <f t="shared" si="1"/>
        <v>0</v>
      </c>
    </row>
    <row r="57" spans="3:7" hidden="1" x14ac:dyDescent="0.3">
      <c r="C57" s="77" t="s">
        <v>33</v>
      </c>
      <c r="F57" s="83">
        <f t="shared" si="0"/>
        <v>0</v>
      </c>
      <c r="G57" s="83">
        <f t="shared" si="1"/>
        <v>0</v>
      </c>
    </row>
    <row r="58" spans="3:7" hidden="1" x14ac:dyDescent="0.3">
      <c r="C58" s="77" t="s">
        <v>33</v>
      </c>
      <c r="F58" s="83">
        <f t="shared" si="0"/>
        <v>0</v>
      </c>
      <c r="G58" s="83">
        <f t="shared" si="1"/>
        <v>0</v>
      </c>
    </row>
    <row r="59" spans="3:7" hidden="1" x14ac:dyDescent="0.3">
      <c r="C59" s="77" t="s">
        <v>33</v>
      </c>
      <c r="F59" s="83">
        <f t="shared" si="0"/>
        <v>0</v>
      </c>
      <c r="G59" s="83">
        <f t="shared" si="1"/>
        <v>0</v>
      </c>
    </row>
    <row r="60" spans="3:7" hidden="1" x14ac:dyDescent="0.3">
      <c r="C60" s="77" t="s">
        <v>33</v>
      </c>
      <c r="F60" s="83">
        <f t="shared" si="0"/>
        <v>0</v>
      </c>
      <c r="G60" s="83">
        <f t="shared" si="1"/>
        <v>0</v>
      </c>
    </row>
    <row r="61" spans="3:7" hidden="1" x14ac:dyDescent="0.3">
      <c r="C61" s="77" t="s">
        <v>33</v>
      </c>
      <c r="F61" s="83">
        <f t="shared" si="0"/>
        <v>0</v>
      </c>
      <c r="G61" s="83">
        <f t="shared" si="1"/>
        <v>0</v>
      </c>
    </row>
    <row r="62" spans="3:7" hidden="1" x14ac:dyDescent="0.3">
      <c r="C62" s="77" t="s">
        <v>33</v>
      </c>
      <c r="F62" s="83">
        <f t="shared" si="0"/>
        <v>0</v>
      </c>
      <c r="G62" s="83">
        <f t="shared" si="1"/>
        <v>0</v>
      </c>
    </row>
    <row r="63" spans="3:7" hidden="1" x14ac:dyDescent="0.3">
      <c r="C63" s="77" t="s">
        <v>33</v>
      </c>
      <c r="F63" s="83">
        <f t="shared" si="0"/>
        <v>0</v>
      </c>
      <c r="G63" s="83">
        <f t="shared" si="1"/>
        <v>0</v>
      </c>
    </row>
    <row r="64" spans="3:7" hidden="1" x14ac:dyDescent="0.3">
      <c r="C64" s="77" t="s">
        <v>33</v>
      </c>
      <c r="F64" s="83">
        <f t="shared" si="0"/>
        <v>0</v>
      </c>
      <c r="G64" s="83">
        <f t="shared" si="1"/>
        <v>0</v>
      </c>
    </row>
    <row r="66" spans="3:7" x14ac:dyDescent="0.3">
      <c r="C66" s="77" t="s">
        <v>449</v>
      </c>
      <c r="G66" s="83">
        <f>SUM(G14:G65)</f>
        <v>0</v>
      </c>
    </row>
    <row r="67" spans="3:7" x14ac:dyDescent="0.3">
      <c r="C67" s="77" t="s">
        <v>450</v>
      </c>
      <c r="F67" s="496">
        <f>ESTIMATE!F5</f>
        <v>5.2999999999999999E-2</v>
      </c>
      <c r="G67" s="83">
        <f>G66*F67</f>
        <v>0</v>
      </c>
    </row>
    <row r="68" spans="3:7" x14ac:dyDescent="0.3">
      <c r="C68" s="77" t="s">
        <v>1</v>
      </c>
      <c r="G68" s="83">
        <f>G66+G67</f>
        <v>0</v>
      </c>
    </row>
    <row r="71" spans="3:7" s="323" customFormat="1" ht="30.75" x14ac:dyDescent="0.45">
      <c r="C71" s="322" t="s">
        <v>451</v>
      </c>
      <c r="E71" s="324"/>
      <c r="F71" s="325"/>
    </row>
    <row r="72" spans="3:7" x14ac:dyDescent="0.3">
      <c r="C72" s="78" t="s">
        <v>437</v>
      </c>
      <c r="E72" s="79" t="s">
        <v>142</v>
      </c>
      <c r="F72" s="80" t="s">
        <v>180</v>
      </c>
      <c r="G72" s="81" t="s">
        <v>438</v>
      </c>
    </row>
    <row r="74" spans="3:7" x14ac:dyDescent="0.3">
      <c r="C74" s="315" t="s">
        <v>512</v>
      </c>
      <c r="D74" s="315"/>
      <c r="E74" s="316">
        <v>0</v>
      </c>
      <c r="F74" s="400">
        <f>VLOOKUP(C74,$C$235:$E$250,3,FALSE)</f>
        <v>1000</v>
      </c>
      <c r="G74" s="400">
        <f t="shared" ref="G74:G84" si="2">E74*F74</f>
        <v>0</v>
      </c>
    </row>
    <row r="75" spans="3:7" hidden="1" x14ac:dyDescent="0.3">
      <c r="C75" s="77" t="s">
        <v>33</v>
      </c>
      <c r="F75" s="400">
        <f t="shared" ref="F75:F84" si="3">VLOOKUP(C75,$C$182:$E$232,3,FALSE)</f>
        <v>0</v>
      </c>
      <c r="G75" s="400">
        <f t="shared" si="2"/>
        <v>0</v>
      </c>
    </row>
    <row r="76" spans="3:7" hidden="1" x14ac:dyDescent="0.3">
      <c r="C76" s="77" t="s">
        <v>33</v>
      </c>
      <c r="F76" s="400">
        <f t="shared" si="3"/>
        <v>0</v>
      </c>
      <c r="G76" s="400">
        <f t="shared" si="2"/>
        <v>0</v>
      </c>
    </row>
    <row r="77" spans="3:7" hidden="1" x14ac:dyDescent="0.3">
      <c r="C77" s="77" t="s">
        <v>33</v>
      </c>
      <c r="F77" s="400">
        <f t="shared" si="3"/>
        <v>0</v>
      </c>
      <c r="G77" s="400">
        <f t="shared" si="2"/>
        <v>0</v>
      </c>
    </row>
    <row r="78" spans="3:7" hidden="1" x14ac:dyDescent="0.3">
      <c r="C78" s="77" t="s">
        <v>33</v>
      </c>
      <c r="F78" s="400">
        <f t="shared" si="3"/>
        <v>0</v>
      </c>
      <c r="G78" s="400">
        <f t="shared" si="2"/>
        <v>0</v>
      </c>
    </row>
    <row r="79" spans="3:7" hidden="1" x14ac:dyDescent="0.3">
      <c r="C79" s="77" t="s">
        <v>33</v>
      </c>
      <c r="F79" s="400">
        <f t="shared" si="3"/>
        <v>0</v>
      </c>
      <c r="G79" s="400">
        <f t="shared" si="2"/>
        <v>0</v>
      </c>
    </row>
    <row r="80" spans="3:7" hidden="1" x14ac:dyDescent="0.3">
      <c r="C80" s="77" t="s">
        <v>33</v>
      </c>
      <c r="F80" s="400">
        <f t="shared" si="3"/>
        <v>0</v>
      </c>
      <c r="G80" s="400">
        <f t="shared" si="2"/>
        <v>0</v>
      </c>
    </row>
    <row r="81" spans="3:7" hidden="1" x14ac:dyDescent="0.3">
      <c r="C81" s="77" t="s">
        <v>33</v>
      </c>
      <c r="F81" s="400">
        <f t="shared" si="3"/>
        <v>0</v>
      </c>
      <c r="G81" s="400">
        <f t="shared" si="2"/>
        <v>0</v>
      </c>
    </row>
    <row r="82" spans="3:7" hidden="1" x14ac:dyDescent="0.3">
      <c r="C82" s="77" t="s">
        <v>33</v>
      </c>
      <c r="F82" s="400">
        <f t="shared" si="3"/>
        <v>0</v>
      </c>
      <c r="G82" s="400">
        <f t="shared" si="2"/>
        <v>0</v>
      </c>
    </row>
    <row r="83" spans="3:7" hidden="1" x14ac:dyDescent="0.3">
      <c r="C83" s="77" t="s">
        <v>33</v>
      </c>
      <c r="F83" s="400">
        <f t="shared" si="3"/>
        <v>0</v>
      </c>
      <c r="G83" s="400">
        <f t="shared" si="2"/>
        <v>0</v>
      </c>
    </row>
    <row r="84" spans="3:7" hidden="1" x14ac:dyDescent="0.3">
      <c r="C84" s="77" t="s">
        <v>33</v>
      </c>
      <c r="F84" s="400">
        <f t="shared" si="3"/>
        <v>0</v>
      </c>
      <c r="G84" s="400">
        <f t="shared" si="2"/>
        <v>0</v>
      </c>
    </row>
    <row r="85" spans="3:7" x14ac:dyDescent="0.3">
      <c r="F85" s="400"/>
      <c r="G85" s="401"/>
    </row>
    <row r="87" spans="3:7" s="323" customFormat="1" ht="30.75" x14ac:dyDescent="0.45">
      <c r="C87" s="322" t="s">
        <v>453</v>
      </c>
      <c r="E87" s="324"/>
      <c r="F87" s="325"/>
    </row>
    <row r="88" spans="3:7" x14ac:dyDescent="0.3">
      <c r="C88" s="78" t="s">
        <v>437</v>
      </c>
      <c r="E88" s="79" t="s">
        <v>142</v>
      </c>
      <c r="F88" s="80" t="s">
        <v>180</v>
      </c>
      <c r="G88" s="81" t="s">
        <v>438</v>
      </c>
    </row>
    <row r="90" spans="3:7" x14ac:dyDescent="0.3">
      <c r="C90" s="315" t="s">
        <v>454</v>
      </c>
      <c r="D90" s="315"/>
      <c r="E90" s="316">
        <v>0</v>
      </c>
      <c r="F90" s="400">
        <f>VLOOKUP(C90,$C$254:$E$264,3,FALSE)</f>
        <v>90</v>
      </c>
      <c r="G90" s="400">
        <f>E90*F90</f>
        <v>0</v>
      </c>
    </row>
    <row r="91" spans="3:7" x14ac:dyDescent="0.3">
      <c r="C91" s="315" t="s">
        <v>455</v>
      </c>
      <c r="D91" s="315"/>
      <c r="E91" s="316">
        <v>0</v>
      </c>
      <c r="F91" s="400">
        <f t="shared" ref="F91:F100" si="4">VLOOKUP(C91,$C$254:$E$264,3,FALSE)</f>
        <v>32.4</v>
      </c>
      <c r="G91" s="400">
        <f t="shared" ref="G91:G100" si="5">E91*F91</f>
        <v>0</v>
      </c>
    </row>
    <row r="92" spans="3:7" x14ac:dyDescent="0.3">
      <c r="C92" s="315" t="s">
        <v>456</v>
      </c>
      <c r="D92" s="315"/>
      <c r="E92" s="316">
        <v>0</v>
      </c>
      <c r="F92" s="400">
        <f t="shared" si="4"/>
        <v>9</v>
      </c>
      <c r="G92" s="400">
        <f t="shared" si="5"/>
        <v>0</v>
      </c>
    </row>
    <row r="93" spans="3:7" x14ac:dyDescent="0.3">
      <c r="C93" s="315" t="s">
        <v>457</v>
      </c>
      <c r="D93" s="315"/>
      <c r="E93" s="316">
        <v>0</v>
      </c>
      <c r="F93" s="400">
        <f t="shared" si="4"/>
        <v>22.5</v>
      </c>
      <c r="G93" s="400">
        <f t="shared" si="5"/>
        <v>0</v>
      </c>
    </row>
    <row r="94" spans="3:7" x14ac:dyDescent="0.3">
      <c r="C94" s="315" t="s">
        <v>458</v>
      </c>
      <c r="D94" s="315"/>
      <c r="E94" s="316">
        <v>0</v>
      </c>
      <c r="F94" s="400">
        <f t="shared" si="4"/>
        <v>13.5</v>
      </c>
      <c r="G94" s="400">
        <f t="shared" si="5"/>
        <v>0</v>
      </c>
    </row>
    <row r="95" spans="3:7" x14ac:dyDescent="0.3">
      <c r="C95" s="315" t="s">
        <v>459</v>
      </c>
      <c r="D95" s="315"/>
      <c r="E95" s="316">
        <v>0</v>
      </c>
      <c r="F95" s="400">
        <f t="shared" si="4"/>
        <v>13.5</v>
      </c>
      <c r="G95" s="400">
        <f t="shared" si="5"/>
        <v>0</v>
      </c>
    </row>
    <row r="96" spans="3:7" x14ac:dyDescent="0.3">
      <c r="C96" s="315" t="s">
        <v>460</v>
      </c>
      <c r="D96" s="315"/>
      <c r="E96" s="316">
        <v>0</v>
      </c>
      <c r="F96" s="400">
        <f t="shared" si="4"/>
        <v>27</v>
      </c>
      <c r="G96" s="400">
        <f t="shared" si="5"/>
        <v>0</v>
      </c>
    </row>
    <row r="97" spans="3:7" x14ac:dyDescent="0.3">
      <c r="C97" s="315" t="s">
        <v>461</v>
      </c>
      <c r="D97" s="315"/>
      <c r="E97" s="316">
        <v>0</v>
      </c>
      <c r="F97" s="400">
        <f t="shared" si="4"/>
        <v>20</v>
      </c>
      <c r="G97" s="400">
        <f t="shared" si="5"/>
        <v>0</v>
      </c>
    </row>
    <row r="98" spans="3:7" x14ac:dyDescent="0.3">
      <c r="C98" s="315" t="s">
        <v>33</v>
      </c>
      <c r="D98" s="315"/>
      <c r="E98" s="316">
        <v>0</v>
      </c>
      <c r="F98" s="400">
        <f t="shared" si="4"/>
        <v>0</v>
      </c>
      <c r="G98" s="400">
        <f t="shared" si="5"/>
        <v>0</v>
      </c>
    </row>
    <row r="99" spans="3:7" x14ac:dyDescent="0.3">
      <c r="C99" s="315" t="s">
        <v>33</v>
      </c>
      <c r="D99" s="315"/>
      <c r="E99" s="316">
        <v>0</v>
      </c>
      <c r="F99" s="400">
        <f t="shared" si="4"/>
        <v>0</v>
      </c>
      <c r="G99" s="400">
        <f t="shared" si="5"/>
        <v>0</v>
      </c>
    </row>
    <row r="100" spans="3:7" x14ac:dyDescent="0.3">
      <c r="C100" s="315" t="s">
        <v>33</v>
      </c>
      <c r="D100" s="315"/>
      <c r="E100" s="316">
        <v>0</v>
      </c>
      <c r="F100" s="400">
        <f t="shared" si="4"/>
        <v>0</v>
      </c>
      <c r="G100" s="400">
        <f t="shared" si="5"/>
        <v>0</v>
      </c>
    </row>
    <row r="101" spans="3:7" x14ac:dyDescent="0.3">
      <c r="F101" s="400"/>
      <c r="G101" s="401"/>
    </row>
    <row r="102" spans="3:7" x14ac:dyDescent="0.3">
      <c r="C102" s="77" t="s">
        <v>1</v>
      </c>
      <c r="F102" s="400"/>
      <c r="G102" s="400">
        <f>G90+G100</f>
        <v>0</v>
      </c>
    </row>
    <row r="105" spans="3:7" s="323" customFormat="1" ht="30.75" x14ac:dyDescent="0.45">
      <c r="C105" s="322" t="s">
        <v>462</v>
      </c>
      <c r="E105" s="324"/>
      <c r="F105" s="325"/>
    </row>
    <row r="106" spans="3:7" x14ac:dyDescent="0.3">
      <c r="C106" s="78" t="s">
        <v>437</v>
      </c>
      <c r="E106" s="79" t="s">
        <v>142</v>
      </c>
      <c r="F106" s="80" t="s">
        <v>180</v>
      </c>
      <c r="G106" s="81" t="s">
        <v>438</v>
      </c>
    </row>
    <row r="108" spans="3:7" x14ac:dyDescent="0.3">
      <c r="C108" s="315" t="s">
        <v>527</v>
      </c>
      <c r="D108" s="315"/>
      <c r="E108" s="316">
        <v>0</v>
      </c>
      <c r="F108" s="400">
        <f>VLOOKUP(C108,$C$269:$E$303,3,FALSE)</f>
        <v>26.4</v>
      </c>
      <c r="G108" s="400">
        <f>E108*F108</f>
        <v>0</v>
      </c>
    </row>
    <row r="109" spans="3:7" x14ac:dyDescent="0.3">
      <c r="C109" s="315" t="s">
        <v>33</v>
      </c>
      <c r="D109" s="315"/>
      <c r="E109" s="316">
        <v>0</v>
      </c>
      <c r="F109" s="400">
        <f t="shared" ref="F109:F118" si="6">VLOOKUP(C109,$C$269:$E$303,3,FALSE)</f>
        <v>0</v>
      </c>
      <c r="G109" s="400">
        <f t="shared" ref="G109:G118" si="7">E109*F109</f>
        <v>0</v>
      </c>
    </row>
    <row r="110" spans="3:7" x14ac:dyDescent="0.3">
      <c r="C110" s="315" t="s">
        <v>33</v>
      </c>
      <c r="D110" s="315"/>
      <c r="E110" s="316">
        <v>0</v>
      </c>
      <c r="F110" s="400">
        <f t="shared" si="6"/>
        <v>0</v>
      </c>
      <c r="G110" s="400">
        <f t="shared" si="7"/>
        <v>0</v>
      </c>
    </row>
    <row r="111" spans="3:7" x14ac:dyDescent="0.3">
      <c r="C111" s="315" t="s">
        <v>33</v>
      </c>
      <c r="D111" s="315"/>
      <c r="E111" s="316">
        <v>0</v>
      </c>
      <c r="F111" s="400">
        <f t="shared" si="6"/>
        <v>0</v>
      </c>
      <c r="G111" s="400">
        <f t="shared" si="7"/>
        <v>0</v>
      </c>
    </row>
    <row r="112" spans="3:7" x14ac:dyDescent="0.3">
      <c r="C112" s="315" t="s">
        <v>33</v>
      </c>
      <c r="D112" s="315"/>
      <c r="E112" s="316">
        <v>0</v>
      </c>
      <c r="F112" s="400">
        <f t="shared" si="6"/>
        <v>0</v>
      </c>
      <c r="G112" s="400">
        <f t="shared" si="7"/>
        <v>0</v>
      </c>
    </row>
    <row r="113" spans="3:7" x14ac:dyDescent="0.3">
      <c r="C113" s="315" t="s">
        <v>33</v>
      </c>
      <c r="D113" s="315"/>
      <c r="E113" s="316">
        <v>0</v>
      </c>
      <c r="F113" s="400">
        <f t="shared" si="6"/>
        <v>0</v>
      </c>
      <c r="G113" s="400">
        <f t="shared" si="7"/>
        <v>0</v>
      </c>
    </row>
    <row r="114" spans="3:7" hidden="1" x14ac:dyDescent="0.3">
      <c r="C114" s="77" t="s">
        <v>33</v>
      </c>
      <c r="E114" s="82">
        <v>0</v>
      </c>
      <c r="F114" s="400">
        <f t="shared" si="6"/>
        <v>0</v>
      </c>
      <c r="G114" s="400">
        <f t="shared" si="7"/>
        <v>0</v>
      </c>
    </row>
    <row r="115" spans="3:7" hidden="1" x14ac:dyDescent="0.3">
      <c r="C115" s="77" t="s">
        <v>33</v>
      </c>
      <c r="E115" s="82">
        <v>0</v>
      </c>
      <c r="F115" s="400">
        <f t="shared" si="6"/>
        <v>0</v>
      </c>
      <c r="G115" s="400">
        <f t="shared" si="7"/>
        <v>0</v>
      </c>
    </row>
    <row r="116" spans="3:7" hidden="1" x14ac:dyDescent="0.3">
      <c r="C116" s="77" t="s">
        <v>33</v>
      </c>
      <c r="E116" s="82">
        <v>0</v>
      </c>
      <c r="F116" s="400">
        <f t="shared" si="6"/>
        <v>0</v>
      </c>
      <c r="G116" s="400">
        <f t="shared" si="7"/>
        <v>0</v>
      </c>
    </row>
    <row r="117" spans="3:7" hidden="1" x14ac:dyDescent="0.3">
      <c r="C117" s="77" t="s">
        <v>33</v>
      </c>
      <c r="E117" s="82">
        <v>0</v>
      </c>
      <c r="F117" s="400">
        <f t="shared" si="6"/>
        <v>0</v>
      </c>
      <c r="G117" s="400">
        <f t="shared" si="7"/>
        <v>0</v>
      </c>
    </row>
    <row r="118" spans="3:7" hidden="1" x14ac:dyDescent="0.3">
      <c r="C118" s="77" t="s">
        <v>33</v>
      </c>
      <c r="E118" s="82">
        <v>0</v>
      </c>
      <c r="F118" s="400">
        <f t="shared" si="6"/>
        <v>0</v>
      </c>
      <c r="G118" s="400">
        <f t="shared" si="7"/>
        <v>0</v>
      </c>
    </row>
    <row r="119" spans="3:7" x14ac:dyDescent="0.3">
      <c r="F119" s="400"/>
      <c r="G119" s="401"/>
    </row>
    <row r="120" spans="3:7" x14ac:dyDescent="0.3">
      <c r="C120" s="77" t="s">
        <v>1</v>
      </c>
      <c r="F120" s="400"/>
      <c r="G120" s="400">
        <f>SUM(G108:G118)</f>
        <v>0</v>
      </c>
    </row>
    <row r="123" spans="3:7" s="323" customFormat="1" ht="30.75" x14ac:dyDescent="0.45">
      <c r="C123" s="322" t="s">
        <v>463</v>
      </c>
      <c r="E123" s="324"/>
      <c r="F123" s="325"/>
    </row>
    <row r="124" spans="3:7" x14ac:dyDescent="0.3">
      <c r="C124" s="78" t="s">
        <v>437</v>
      </c>
      <c r="E124" s="79" t="s">
        <v>142</v>
      </c>
      <c r="F124" s="80" t="s">
        <v>180</v>
      </c>
      <c r="G124" s="81" t="s">
        <v>438</v>
      </c>
    </row>
    <row r="126" spans="3:7" x14ac:dyDescent="0.3">
      <c r="C126" s="315" t="s">
        <v>464</v>
      </c>
      <c r="D126" s="315"/>
      <c r="E126" s="316">
        <v>0</v>
      </c>
      <c r="F126" s="400">
        <f>VLOOKUP(C126,$C$307:$E$318,3,FALSE)</f>
        <v>8.25</v>
      </c>
      <c r="G126" s="400">
        <f>E126*F126</f>
        <v>0</v>
      </c>
    </row>
    <row r="127" spans="3:7" x14ac:dyDescent="0.3">
      <c r="C127" s="315" t="s">
        <v>465</v>
      </c>
      <c r="D127" s="315"/>
      <c r="E127" s="316">
        <v>0</v>
      </c>
      <c r="F127" s="400">
        <f t="shared" ref="F127:F136" si="8">VLOOKUP(C127,$C$307:$E$318,3,FALSE)</f>
        <v>8.25</v>
      </c>
      <c r="G127" s="400">
        <f t="shared" ref="G127:G136" si="9">E127*F127</f>
        <v>0</v>
      </c>
    </row>
    <row r="128" spans="3:7" x14ac:dyDescent="0.3">
      <c r="C128" s="315" t="s">
        <v>466</v>
      </c>
      <c r="D128" s="315"/>
      <c r="E128" s="316">
        <v>0</v>
      </c>
      <c r="F128" s="400">
        <f t="shared" si="8"/>
        <v>9.35</v>
      </c>
      <c r="G128" s="400">
        <f t="shared" si="9"/>
        <v>0</v>
      </c>
    </row>
    <row r="129" spans="3:7" x14ac:dyDescent="0.3">
      <c r="C129" s="315" t="s">
        <v>467</v>
      </c>
      <c r="D129" s="315"/>
      <c r="E129" s="316">
        <v>0</v>
      </c>
      <c r="F129" s="400">
        <f t="shared" si="8"/>
        <v>9.35</v>
      </c>
      <c r="G129" s="400">
        <f t="shared" si="9"/>
        <v>0</v>
      </c>
    </row>
    <row r="130" spans="3:7" x14ac:dyDescent="0.3">
      <c r="C130" s="315" t="s">
        <v>468</v>
      </c>
      <c r="D130" s="315"/>
      <c r="E130" s="316">
        <v>0</v>
      </c>
      <c r="F130" s="400">
        <f t="shared" si="8"/>
        <v>8.25</v>
      </c>
      <c r="G130" s="400">
        <f t="shared" si="9"/>
        <v>0</v>
      </c>
    </row>
    <row r="131" spans="3:7" x14ac:dyDescent="0.3">
      <c r="C131" s="315" t="s">
        <v>469</v>
      </c>
      <c r="D131" s="315"/>
      <c r="E131" s="316">
        <v>0</v>
      </c>
      <c r="F131" s="400">
        <f t="shared" si="8"/>
        <v>49.5</v>
      </c>
      <c r="G131" s="400">
        <f t="shared" si="9"/>
        <v>0</v>
      </c>
    </row>
    <row r="132" spans="3:7" x14ac:dyDescent="0.3">
      <c r="C132" s="315" t="s">
        <v>470</v>
      </c>
      <c r="D132" s="315"/>
      <c r="E132" s="316">
        <v>0</v>
      </c>
      <c r="F132" s="400">
        <f t="shared" si="8"/>
        <v>16.829999999999998</v>
      </c>
      <c r="G132" s="400">
        <f t="shared" si="9"/>
        <v>0</v>
      </c>
    </row>
    <row r="133" spans="3:7" x14ac:dyDescent="0.3">
      <c r="C133" s="315" t="s">
        <v>471</v>
      </c>
      <c r="D133" s="315"/>
      <c r="E133" s="316">
        <v>0</v>
      </c>
      <c r="F133" s="400">
        <f t="shared" si="8"/>
        <v>33</v>
      </c>
      <c r="G133" s="400">
        <f t="shared" si="9"/>
        <v>0</v>
      </c>
    </row>
    <row r="134" spans="3:7" x14ac:dyDescent="0.3">
      <c r="C134" s="315" t="s">
        <v>33</v>
      </c>
      <c r="D134" s="315"/>
      <c r="E134" s="316">
        <v>0</v>
      </c>
      <c r="F134" s="400">
        <f t="shared" si="8"/>
        <v>0</v>
      </c>
      <c r="G134" s="400">
        <f t="shared" si="9"/>
        <v>0</v>
      </c>
    </row>
    <row r="135" spans="3:7" x14ac:dyDescent="0.3">
      <c r="C135" s="315" t="s">
        <v>33</v>
      </c>
      <c r="D135" s="315"/>
      <c r="E135" s="316">
        <v>0</v>
      </c>
      <c r="F135" s="400">
        <f t="shared" si="8"/>
        <v>0</v>
      </c>
      <c r="G135" s="400">
        <f t="shared" si="9"/>
        <v>0</v>
      </c>
    </row>
    <row r="136" spans="3:7" x14ac:dyDescent="0.3">
      <c r="C136" s="315" t="s">
        <v>33</v>
      </c>
      <c r="D136" s="315"/>
      <c r="E136" s="316">
        <v>0</v>
      </c>
      <c r="F136" s="400">
        <f t="shared" si="8"/>
        <v>0</v>
      </c>
      <c r="G136" s="400">
        <f t="shared" si="9"/>
        <v>0</v>
      </c>
    </row>
    <row r="137" spans="3:7" x14ac:dyDescent="0.3">
      <c r="C137" s="315"/>
      <c r="D137" s="315"/>
      <c r="E137" s="316"/>
      <c r="F137" s="400"/>
      <c r="G137" s="401"/>
    </row>
    <row r="138" spans="3:7" x14ac:dyDescent="0.3">
      <c r="C138" s="77" t="s">
        <v>1</v>
      </c>
      <c r="F138" s="400"/>
      <c r="G138" s="400">
        <f>SUM(G126:G136)</f>
        <v>0</v>
      </c>
    </row>
    <row r="141" spans="3:7" s="323" customFormat="1" ht="30.75" x14ac:dyDescent="0.45">
      <c r="C141" s="322" t="s">
        <v>472</v>
      </c>
      <c r="E141" s="324"/>
      <c r="F141" s="325"/>
    </row>
    <row r="142" spans="3:7" x14ac:dyDescent="0.3">
      <c r="C142" s="78" t="s">
        <v>437</v>
      </c>
      <c r="E142" s="79" t="s">
        <v>142</v>
      </c>
      <c r="F142" s="80" t="s">
        <v>180</v>
      </c>
      <c r="G142" s="81" t="s">
        <v>438</v>
      </c>
    </row>
    <row r="144" spans="3:7" x14ac:dyDescent="0.3">
      <c r="C144" s="315" t="s">
        <v>473</v>
      </c>
      <c r="D144" s="315"/>
      <c r="E144" s="316">
        <v>0</v>
      </c>
      <c r="F144" s="497">
        <f>VLOOKUP(C144,$C$323:$E$326,3,FALSE)</f>
        <v>3.74</v>
      </c>
      <c r="G144" s="400">
        <f>E144*F144</f>
        <v>0</v>
      </c>
    </row>
    <row r="145" spans="3:7" x14ac:dyDescent="0.3">
      <c r="F145" s="400"/>
      <c r="G145" s="401"/>
    </row>
    <row r="146" spans="3:7" x14ac:dyDescent="0.3">
      <c r="C146" s="77" t="s">
        <v>1</v>
      </c>
      <c r="F146" s="400"/>
      <c r="G146" s="400">
        <f>G144</f>
        <v>0</v>
      </c>
    </row>
    <row r="148" spans="3:7" ht="80.25" customHeight="1" x14ac:dyDescent="0.3">
      <c r="C148" s="84" t="s">
        <v>1594</v>
      </c>
    </row>
    <row r="151" spans="3:7" s="323" customFormat="1" ht="30.75" x14ac:dyDescent="0.45">
      <c r="C151" s="322" t="s">
        <v>474</v>
      </c>
      <c r="E151" s="324"/>
      <c r="F151" s="325"/>
    </row>
    <row r="152" spans="3:7" x14ac:dyDescent="0.3">
      <c r="C152" s="78" t="s">
        <v>437</v>
      </c>
      <c r="E152" s="79" t="s">
        <v>142</v>
      </c>
      <c r="F152" s="80" t="s">
        <v>180</v>
      </c>
      <c r="G152" s="81" t="s">
        <v>438</v>
      </c>
    </row>
    <row r="154" spans="3:7" x14ac:dyDescent="0.3">
      <c r="C154" s="315" t="s">
        <v>556</v>
      </c>
      <c r="D154" s="315"/>
      <c r="E154" s="316">
        <v>0</v>
      </c>
      <c r="F154" s="400">
        <f>VLOOKUP(C154,$C$329:$E$370,3,FALSE)</f>
        <v>467</v>
      </c>
      <c r="G154" s="400">
        <f>E154*F154</f>
        <v>0</v>
      </c>
    </row>
    <row r="155" spans="3:7" x14ac:dyDescent="0.3">
      <c r="C155" s="315" t="s">
        <v>33</v>
      </c>
      <c r="D155" s="315"/>
      <c r="E155" s="316">
        <v>0</v>
      </c>
      <c r="F155" s="400">
        <f t="shared" ref="F155:F164" si="10">VLOOKUP(C155,$C$329:$E$370,3,FALSE)</f>
        <v>0</v>
      </c>
      <c r="G155" s="400">
        <f t="shared" ref="G155:G164" si="11">E155*F155</f>
        <v>0</v>
      </c>
    </row>
    <row r="156" spans="3:7" x14ac:dyDescent="0.3">
      <c r="C156" s="315" t="s">
        <v>33</v>
      </c>
      <c r="D156" s="315"/>
      <c r="E156" s="316">
        <v>0</v>
      </c>
      <c r="F156" s="400">
        <f t="shared" si="10"/>
        <v>0</v>
      </c>
      <c r="G156" s="400">
        <f t="shared" si="11"/>
        <v>0</v>
      </c>
    </row>
    <row r="157" spans="3:7" x14ac:dyDescent="0.3">
      <c r="C157" s="315" t="s">
        <v>33</v>
      </c>
      <c r="D157" s="315"/>
      <c r="E157" s="316">
        <v>0</v>
      </c>
      <c r="F157" s="400">
        <f t="shared" si="10"/>
        <v>0</v>
      </c>
      <c r="G157" s="400">
        <f t="shared" si="11"/>
        <v>0</v>
      </c>
    </row>
    <row r="158" spans="3:7" x14ac:dyDescent="0.3">
      <c r="C158" s="315" t="s">
        <v>33</v>
      </c>
      <c r="D158" s="315"/>
      <c r="E158" s="316">
        <v>0</v>
      </c>
      <c r="F158" s="400">
        <f t="shared" si="10"/>
        <v>0</v>
      </c>
      <c r="G158" s="400">
        <f t="shared" si="11"/>
        <v>0</v>
      </c>
    </row>
    <row r="159" spans="3:7" x14ac:dyDescent="0.3">
      <c r="C159" s="315" t="s">
        <v>33</v>
      </c>
      <c r="D159" s="315"/>
      <c r="E159" s="316">
        <v>0</v>
      </c>
      <c r="F159" s="400">
        <f t="shared" si="10"/>
        <v>0</v>
      </c>
      <c r="G159" s="400">
        <f t="shared" si="11"/>
        <v>0</v>
      </c>
    </row>
    <row r="160" spans="3:7" x14ac:dyDescent="0.3">
      <c r="C160" s="315" t="s">
        <v>33</v>
      </c>
      <c r="D160" s="315"/>
      <c r="E160" s="316">
        <v>0</v>
      </c>
      <c r="F160" s="400">
        <f t="shared" si="10"/>
        <v>0</v>
      </c>
      <c r="G160" s="400">
        <f t="shared" si="11"/>
        <v>0</v>
      </c>
    </row>
    <row r="161" spans="3:7" x14ac:dyDescent="0.3">
      <c r="C161" s="315" t="s">
        <v>33</v>
      </c>
      <c r="D161" s="315"/>
      <c r="E161" s="316">
        <v>0</v>
      </c>
      <c r="F161" s="400">
        <f t="shared" si="10"/>
        <v>0</v>
      </c>
      <c r="G161" s="400">
        <f t="shared" si="11"/>
        <v>0</v>
      </c>
    </row>
    <row r="162" spans="3:7" x14ac:dyDescent="0.3">
      <c r="C162" s="315" t="s">
        <v>33</v>
      </c>
      <c r="D162" s="315"/>
      <c r="E162" s="316">
        <v>0</v>
      </c>
      <c r="F162" s="400">
        <f t="shared" si="10"/>
        <v>0</v>
      </c>
      <c r="G162" s="400">
        <f t="shared" si="11"/>
        <v>0</v>
      </c>
    </row>
    <row r="163" spans="3:7" x14ac:dyDescent="0.3">
      <c r="C163" s="315" t="s">
        <v>33</v>
      </c>
      <c r="D163" s="315"/>
      <c r="E163" s="316">
        <v>0</v>
      </c>
      <c r="F163" s="400">
        <f t="shared" si="10"/>
        <v>0</v>
      </c>
      <c r="G163" s="400">
        <f t="shared" si="11"/>
        <v>0</v>
      </c>
    </row>
    <row r="164" spans="3:7" x14ac:dyDescent="0.3">
      <c r="C164" s="315" t="s">
        <v>33</v>
      </c>
      <c r="D164" s="315"/>
      <c r="E164" s="316">
        <v>0</v>
      </c>
      <c r="F164" s="400">
        <f t="shared" si="10"/>
        <v>0</v>
      </c>
      <c r="G164" s="400">
        <f t="shared" si="11"/>
        <v>0</v>
      </c>
    </row>
    <row r="165" spans="3:7" x14ac:dyDescent="0.3">
      <c r="F165" s="400"/>
      <c r="G165" s="401"/>
    </row>
    <row r="166" spans="3:7" x14ac:dyDescent="0.3">
      <c r="C166" s="77" t="s">
        <v>1</v>
      </c>
      <c r="F166" s="400"/>
      <c r="G166" s="400">
        <f>SUM(G154:G164)</f>
        <v>0</v>
      </c>
    </row>
    <row r="170" spans="3:7" s="323" customFormat="1" ht="30.75" x14ac:dyDescent="0.45">
      <c r="C170" s="322" t="s">
        <v>475</v>
      </c>
      <c r="E170" s="324"/>
      <c r="F170" s="325"/>
      <c r="G170" s="402">
        <f>SUM(G68+G74+G102+G120+G138+G144+G166)</f>
        <v>0</v>
      </c>
    </row>
    <row r="179" spans="3:6" s="556" customFormat="1" x14ac:dyDescent="0.3">
      <c r="C179" s="556" t="s">
        <v>56</v>
      </c>
      <c r="E179" s="557"/>
      <c r="F179" s="558"/>
    </row>
    <row r="181" spans="3:6" s="323" customFormat="1" ht="30.75" x14ac:dyDescent="0.45">
      <c r="C181" s="322" t="s">
        <v>436</v>
      </c>
      <c r="E181" s="324"/>
      <c r="F181" s="325"/>
    </row>
    <row r="182" spans="3:6" s="215" customFormat="1" x14ac:dyDescent="0.3">
      <c r="C182" s="403" t="s">
        <v>59</v>
      </c>
      <c r="E182" s="216" t="s">
        <v>476</v>
      </c>
      <c r="F182" s="217"/>
    </row>
    <row r="183" spans="3:6" s="215" customFormat="1" x14ac:dyDescent="0.3">
      <c r="C183" s="403"/>
      <c r="E183" s="218"/>
      <c r="F183" s="217"/>
    </row>
    <row r="184" spans="3:6" s="215" customFormat="1" x14ac:dyDescent="0.3">
      <c r="C184" s="403" t="s">
        <v>33</v>
      </c>
      <c r="E184" s="218">
        <v>0</v>
      </c>
      <c r="F184" s="217"/>
    </row>
    <row r="185" spans="3:6" s="215" customFormat="1" x14ac:dyDescent="0.3">
      <c r="C185" s="219"/>
      <c r="E185" s="218"/>
      <c r="F185" s="217"/>
    </row>
    <row r="186" spans="3:6" s="499" customFormat="1" ht="21" x14ac:dyDescent="0.35">
      <c r="C186" s="317" t="s">
        <v>439</v>
      </c>
      <c r="D186" s="317"/>
      <c r="E186" s="318">
        <v>40.6</v>
      </c>
      <c r="F186" s="498"/>
    </row>
    <row r="187" spans="3:6" s="499" customFormat="1" ht="21" x14ac:dyDescent="0.35">
      <c r="C187" s="317" t="s">
        <v>477</v>
      </c>
      <c r="D187" s="317"/>
      <c r="E187" s="318">
        <v>400</v>
      </c>
      <c r="F187" s="498"/>
    </row>
    <row r="188" spans="3:6" s="499" customFormat="1" ht="21" x14ac:dyDescent="0.35">
      <c r="C188" s="317" t="s">
        <v>478</v>
      </c>
      <c r="D188" s="317"/>
      <c r="E188" s="318">
        <v>15</v>
      </c>
      <c r="F188" s="498"/>
    </row>
    <row r="189" spans="3:6" s="499" customFormat="1" ht="21" x14ac:dyDescent="0.35">
      <c r="C189" s="317" t="s">
        <v>479</v>
      </c>
      <c r="D189" s="317"/>
      <c r="E189" s="318">
        <v>15.65</v>
      </c>
      <c r="F189" s="498"/>
    </row>
    <row r="190" spans="3:6" s="499" customFormat="1" ht="21" x14ac:dyDescent="0.35">
      <c r="C190" s="317" t="s">
        <v>480</v>
      </c>
      <c r="D190" s="317"/>
      <c r="E190" s="318">
        <v>18.5</v>
      </c>
      <c r="F190" s="498"/>
    </row>
    <row r="191" spans="3:6" s="499" customFormat="1" ht="21" x14ac:dyDescent="0.35">
      <c r="C191" s="317" t="s">
        <v>481</v>
      </c>
      <c r="D191" s="317"/>
      <c r="E191" s="318">
        <v>100</v>
      </c>
      <c r="F191" s="498"/>
    </row>
    <row r="192" spans="3:6" s="499" customFormat="1" ht="21" x14ac:dyDescent="0.35">
      <c r="C192" s="317" t="s">
        <v>482</v>
      </c>
      <c r="D192" s="317"/>
      <c r="E192" s="318">
        <v>4.5</v>
      </c>
      <c r="F192" s="498"/>
    </row>
    <row r="193" spans="3:6" s="499" customFormat="1" ht="21" x14ac:dyDescent="0.35">
      <c r="C193" s="317" t="s">
        <v>483</v>
      </c>
      <c r="D193" s="317"/>
      <c r="E193" s="318">
        <v>17.75</v>
      </c>
      <c r="F193" s="498"/>
    </row>
    <row r="194" spans="3:6" s="499" customFormat="1" ht="21" x14ac:dyDescent="0.35">
      <c r="C194" s="317" t="s">
        <v>484</v>
      </c>
      <c r="D194" s="317"/>
      <c r="E194" s="318">
        <v>150.13</v>
      </c>
      <c r="F194" s="498"/>
    </row>
    <row r="195" spans="3:6" s="499" customFormat="1" ht="21" x14ac:dyDescent="0.35">
      <c r="C195" s="317" t="s">
        <v>485</v>
      </c>
      <c r="D195" s="317"/>
      <c r="E195" s="318">
        <v>33.65</v>
      </c>
      <c r="F195" s="498"/>
    </row>
    <row r="196" spans="3:6" s="499" customFormat="1" ht="21" x14ac:dyDescent="0.35">
      <c r="C196" s="317" t="s">
        <v>486</v>
      </c>
      <c r="D196" s="317"/>
      <c r="E196" s="318">
        <v>11.25</v>
      </c>
      <c r="F196" s="498"/>
    </row>
    <row r="197" spans="3:6" s="499" customFormat="1" ht="21" x14ac:dyDescent="0.35">
      <c r="C197" s="317" t="s">
        <v>487</v>
      </c>
      <c r="D197" s="317"/>
      <c r="E197" s="318">
        <v>12.15</v>
      </c>
      <c r="F197" s="498"/>
    </row>
    <row r="198" spans="3:6" s="499" customFormat="1" ht="21" x14ac:dyDescent="0.35">
      <c r="C198" s="317" t="s">
        <v>488</v>
      </c>
      <c r="D198" s="317"/>
      <c r="E198" s="318">
        <v>118.29</v>
      </c>
      <c r="F198" s="498"/>
    </row>
    <row r="199" spans="3:6" s="499" customFormat="1" ht="21" x14ac:dyDescent="0.35">
      <c r="C199" s="317" t="s">
        <v>440</v>
      </c>
      <c r="D199" s="317"/>
      <c r="E199" s="318">
        <v>15.65</v>
      </c>
      <c r="F199" s="498"/>
    </row>
    <row r="200" spans="3:6" s="499" customFormat="1" ht="21" x14ac:dyDescent="0.35">
      <c r="C200" s="317" t="s">
        <v>489</v>
      </c>
      <c r="D200" s="317"/>
      <c r="E200" s="318">
        <v>18.5</v>
      </c>
      <c r="F200" s="498"/>
    </row>
    <row r="201" spans="3:6" s="499" customFormat="1" ht="21" x14ac:dyDescent="0.35">
      <c r="C201" s="317" t="s">
        <v>490</v>
      </c>
      <c r="D201" s="317"/>
      <c r="E201" s="318">
        <v>0.9</v>
      </c>
      <c r="F201" s="498"/>
    </row>
    <row r="202" spans="3:6" s="499" customFormat="1" ht="21" x14ac:dyDescent="0.35">
      <c r="C202" s="317" t="s">
        <v>441</v>
      </c>
      <c r="D202" s="317"/>
      <c r="E202" s="318">
        <v>1.81</v>
      </c>
      <c r="F202" s="498"/>
    </row>
    <row r="203" spans="3:6" s="499" customFormat="1" ht="21" x14ac:dyDescent="0.35">
      <c r="C203" s="317" t="s">
        <v>445</v>
      </c>
      <c r="D203" s="317"/>
      <c r="E203" s="318">
        <v>4.5</v>
      </c>
      <c r="F203" s="498"/>
    </row>
    <row r="204" spans="3:6" s="499" customFormat="1" ht="21" x14ac:dyDescent="0.35">
      <c r="C204" s="317" t="s">
        <v>491</v>
      </c>
      <c r="D204" s="317"/>
      <c r="E204" s="318">
        <v>17.75</v>
      </c>
      <c r="F204" s="498"/>
    </row>
    <row r="205" spans="3:6" s="499" customFormat="1" ht="21" x14ac:dyDescent="0.35">
      <c r="C205" s="317" t="s">
        <v>443</v>
      </c>
      <c r="D205" s="317"/>
      <c r="E205" s="318">
        <v>11.25</v>
      </c>
      <c r="F205" s="498"/>
    </row>
    <row r="206" spans="3:6" s="499" customFormat="1" ht="21" x14ac:dyDescent="0.35">
      <c r="C206" s="317" t="s">
        <v>444</v>
      </c>
      <c r="D206" s="317"/>
      <c r="E206" s="318">
        <v>12.15</v>
      </c>
      <c r="F206" s="498"/>
    </row>
    <row r="207" spans="3:6" s="499" customFormat="1" ht="21" x14ac:dyDescent="0.35">
      <c r="C207" s="317" t="s">
        <v>492</v>
      </c>
      <c r="D207" s="317"/>
      <c r="E207" s="318">
        <v>121.72</v>
      </c>
      <c r="F207" s="498"/>
    </row>
    <row r="208" spans="3:6" s="499" customFormat="1" ht="21" x14ac:dyDescent="0.35">
      <c r="C208" s="317" t="s">
        <v>442</v>
      </c>
      <c r="D208" s="317"/>
      <c r="E208" s="318">
        <v>150.13</v>
      </c>
      <c r="F208" s="498"/>
    </row>
    <row r="209" spans="3:6" s="499" customFormat="1" ht="21" x14ac:dyDescent="0.35">
      <c r="C209" s="317" t="s">
        <v>493</v>
      </c>
      <c r="D209" s="317"/>
      <c r="E209" s="318">
        <v>10.91</v>
      </c>
      <c r="F209" s="498"/>
    </row>
    <row r="210" spans="3:6" s="499" customFormat="1" ht="21" x14ac:dyDescent="0.35">
      <c r="C210" s="317" t="s">
        <v>494</v>
      </c>
      <c r="D210" s="317"/>
      <c r="E210" s="318">
        <v>33.65</v>
      </c>
      <c r="F210" s="498"/>
    </row>
    <row r="211" spans="3:6" s="499" customFormat="1" ht="21" x14ac:dyDescent="0.35">
      <c r="C211" s="317" t="s">
        <v>446</v>
      </c>
      <c r="D211" s="317"/>
      <c r="E211" s="318">
        <v>1.81</v>
      </c>
      <c r="F211" s="498"/>
    </row>
    <row r="212" spans="3:6" s="499" customFormat="1" ht="21" x14ac:dyDescent="0.35">
      <c r="C212" s="317" t="s">
        <v>495</v>
      </c>
      <c r="D212" s="317"/>
      <c r="E212" s="318">
        <v>3.96</v>
      </c>
      <c r="F212" s="498"/>
    </row>
    <row r="213" spans="3:6" s="499" customFormat="1" ht="21" x14ac:dyDescent="0.35">
      <c r="C213" s="317" t="s">
        <v>496</v>
      </c>
      <c r="D213" s="317"/>
      <c r="E213" s="318">
        <v>0.95</v>
      </c>
      <c r="F213" s="498"/>
    </row>
    <row r="214" spans="3:6" s="499" customFormat="1" ht="21" x14ac:dyDescent="0.35">
      <c r="C214" s="317" t="s">
        <v>497</v>
      </c>
      <c r="D214" s="317"/>
      <c r="E214" s="318">
        <v>28.27</v>
      </c>
      <c r="F214" s="498"/>
    </row>
    <row r="215" spans="3:6" s="499" customFormat="1" ht="21" x14ac:dyDescent="0.35">
      <c r="C215" s="317" t="s">
        <v>498</v>
      </c>
      <c r="D215" s="317"/>
      <c r="E215" s="318">
        <v>29.98</v>
      </c>
      <c r="F215" s="498"/>
    </row>
    <row r="216" spans="3:6" s="499" customFormat="1" ht="21" x14ac:dyDescent="0.35">
      <c r="C216" s="317" t="s">
        <v>499</v>
      </c>
      <c r="D216" s="317"/>
      <c r="E216" s="318">
        <v>33.18</v>
      </c>
      <c r="F216" s="498"/>
    </row>
    <row r="217" spans="3:6" s="499" customFormat="1" ht="21" x14ac:dyDescent="0.35">
      <c r="C217" s="317" t="s">
        <v>500</v>
      </c>
      <c r="D217" s="317"/>
      <c r="E217" s="318">
        <v>19.100000000000001</v>
      </c>
      <c r="F217" s="498"/>
    </row>
    <row r="218" spans="3:6" s="499" customFormat="1" ht="21" x14ac:dyDescent="0.35">
      <c r="C218" s="317" t="s">
        <v>501</v>
      </c>
      <c r="D218" s="317"/>
      <c r="E218" s="318">
        <v>15.65</v>
      </c>
      <c r="F218" s="498"/>
    </row>
    <row r="219" spans="3:6" s="499" customFormat="1" ht="21" x14ac:dyDescent="0.35">
      <c r="C219" s="317" t="s">
        <v>502</v>
      </c>
      <c r="D219" s="317"/>
      <c r="E219" s="318">
        <v>18.5</v>
      </c>
      <c r="F219" s="498"/>
    </row>
    <row r="220" spans="3:6" s="499" customFormat="1" ht="21" x14ac:dyDescent="0.35">
      <c r="C220" s="317" t="s">
        <v>503</v>
      </c>
      <c r="D220" s="317"/>
      <c r="E220" s="318">
        <v>0.9</v>
      </c>
      <c r="F220" s="498"/>
    </row>
    <row r="221" spans="3:6" s="499" customFormat="1" ht="21" x14ac:dyDescent="0.35">
      <c r="C221" s="317" t="s">
        <v>504</v>
      </c>
      <c r="D221" s="317"/>
      <c r="E221" s="318">
        <v>1.81</v>
      </c>
      <c r="F221" s="498"/>
    </row>
    <row r="222" spans="3:6" s="499" customFormat="1" ht="21" x14ac:dyDescent="0.35">
      <c r="C222" s="317" t="s">
        <v>505</v>
      </c>
      <c r="D222" s="317"/>
      <c r="E222" s="318">
        <v>4.5</v>
      </c>
      <c r="F222" s="498"/>
    </row>
    <row r="223" spans="3:6" s="499" customFormat="1" ht="21" x14ac:dyDescent="0.35">
      <c r="C223" s="317" t="s">
        <v>506</v>
      </c>
      <c r="D223" s="317"/>
      <c r="E223" s="318">
        <v>17.75</v>
      </c>
      <c r="F223" s="498"/>
    </row>
    <row r="224" spans="3:6" s="499" customFormat="1" ht="21" x14ac:dyDescent="0.35">
      <c r="C224" s="317" t="s">
        <v>507</v>
      </c>
      <c r="D224" s="317"/>
      <c r="E224" s="318">
        <v>11.25</v>
      </c>
      <c r="F224" s="498"/>
    </row>
    <row r="225" spans="3:6" s="499" customFormat="1" ht="21" x14ac:dyDescent="0.35">
      <c r="C225" s="317" t="s">
        <v>508</v>
      </c>
      <c r="D225" s="317"/>
      <c r="E225" s="318">
        <v>12.15</v>
      </c>
      <c r="F225" s="498"/>
    </row>
    <row r="226" spans="3:6" s="499" customFormat="1" ht="21" x14ac:dyDescent="0.35">
      <c r="C226" s="317" t="s">
        <v>509</v>
      </c>
      <c r="D226" s="317"/>
      <c r="E226" s="318">
        <v>150.13</v>
      </c>
      <c r="F226" s="498"/>
    </row>
    <row r="227" spans="3:6" s="499" customFormat="1" ht="21" x14ac:dyDescent="0.35">
      <c r="C227" s="317" t="s">
        <v>510</v>
      </c>
      <c r="D227" s="317"/>
      <c r="E227" s="318">
        <v>33.65</v>
      </c>
      <c r="F227" s="498"/>
    </row>
    <row r="228" spans="3:6" s="499" customFormat="1" ht="21" x14ac:dyDescent="0.35">
      <c r="C228" s="317" t="s">
        <v>447</v>
      </c>
      <c r="D228" s="317"/>
      <c r="E228" s="318">
        <v>7.27</v>
      </c>
      <c r="F228" s="498"/>
    </row>
    <row r="229" spans="3:6" s="499" customFormat="1" ht="21" x14ac:dyDescent="0.35">
      <c r="C229" s="317" t="s">
        <v>448</v>
      </c>
      <c r="D229" s="317"/>
      <c r="E229" s="318">
        <v>3.45</v>
      </c>
      <c r="F229" s="498"/>
    </row>
    <row r="230" spans="3:6" s="499" customFormat="1" ht="21" x14ac:dyDescent="0.35">
      <c r="C230" s="317" t="s">
        <v>511</v>
      </c>
      <c r="D230" s="317"/>
      <c r="E230" s="318">
        <v>1.81</v>
      </c>
      <c r="F230" s="498"/>
    </row>
    <row r="231" spans="3:6" s="499" customFormat="1" x14ac:dyDescent="0.3">
      <c r="C231" s="500"/>
      <c r="E231" s="501"/>
      <c r="F231" s="498"/>
    </row>
    <row r="232" spans="3:6" s="215" customFormat="1" x14ac:dyDescent="0.3">
      <c r="C232" s="219"/>
      <c r="E232" s="218"/>
      <c r="F232" s="217"/>
    </row>
    <row r="233" spans="3:6" s="323" customFormat="1" ht="30.75" x14ac:dyDescent="0.45">
      <c r="C233" s="322" t="s">
        <v>451</v>
      </c>
      <c r="E233" s="324"/>
      <c r="F233" s="325"/>
    </row>
    <row r="234" spans="3:6" s="215" customFormat="1" x14ac:dyDescent="0.3">
      <c r="C234" s="219" t="s">
        <v>59</v>
      </c>
      <c r="E234" s="216" t="s">
        <v>476</v>
      </c>
      <c r="F234" s="217"/>
    </row>
    <row r="235" spans="3:6" s="215" customFormat="1" x14ac:dyDescent="0.3">
      <c r="C235" s="219"/>
      <c r="E235" s="218"/>
      <c r="F235" s="217"/>
    </row>
    <row r="236" spans="3:6" s="215" customFormat="1" x14ac:dyDescent="0.3">
      <c r="C236" s="219" t="s">
        <v>33</v>
      </c>
      <c r="E236" s="218">
        <v>0</v>
      </c>
      <c r="F236" s="217"/>
    </row>
    <row r="237" spans="3:6" s="215" customFormat="1" x14ac:dyDescent="0.3">
      <c r="C237" s="219"/>
      <c r="E237" s="218"/>
      <c r="F237" s="217"/>
    </row>
    <row r="238" spans="3:6" s="499" customFormat="1" ht="21" x14ac:dyDescent="0.35">
      <c r="C238" s="319" t="s">
        <v>512</v>
      </c>
      <c r="D238" s="319"/>
      <c r="E238" s="320">
        <v>1000</v>
      </c>
      <c r="F238" s="498"/>
    </row>
    <row r="239" spans="3:6" s="499" customFormat="1" ht="21" x14ac:dyDescent="0.35">
      <c r="C239" s="319" t="s">
        <v>513</v>
      </c>
      <c r="D239" s="319"/>
      <c r="E239" s="320">
        <v>1500</v>
      </c>
      <c r="F239" s="498"/>
    </row>
    <row r="240" spans="3:6" s="499" customFormat="1" ht="21" x14ac:dyDescent="0.35">
      <c r="C240" s="319" t="s">
        <v>514</v>
      </c>
      <c r="D240" s="319"/>
      <c r="E240" s="320">
        <v>2000</v>
      </c>
      <c r="F240" s="498"/>
    </row>
    <row r="241" spans="3:6" s="499" customFormat="1" ht="21" x14ac:dyDescent="0.35">
      <c r="C241" s="319" t="s">
        <v>452</v>
      </c>
      <c r="D241" s="319"/>
      <c r="E241" s="320">
        <v>2500</v>
      </c>
      <c r="F241" s="498"/>
    </row>
    <row r="242" spans="3:6" s="499" customFormat="1" ht="21" x14ac:dyDescent="0.35">
      <c r="C242" s="319" t="s">
        <v>515</v>
      </c>
      <c r="D242" s="319"/>
      <c r="E242" s="320">
        <v>3000</v>
      </c>
      <c r="F242" s="498"/>
    </row>
    <row r="243" spans="3:6" s="499" customFormat="1" ht="21" x14ac:dyDescent="0.35">
      <c r="C243" s="319" t="s">
        <v>516</v>
      </c>
      <c r="D243" s="319"/>
      <c r="E243" s="320">
        <v>3500</v>
      </c>
      <c r="F243" s="498"/>
    </row>
    <row r="244" spans="3:6" s="499" customFormat="1" ht="21" x14ac:dyDescent="0.35">
      <c r="C244" s="319" t="s">
        <v>517</v>
      </c>
      <c r="D244" s="319"/>
      <c r="E244" s="320">
        <v>4000</v>
      </c>
      <c r="F244" s="498"/>
    </row>
    <row r="245" spans="3:6" s="499" customFormat="1" ht="21" x14ac:dyDescent="0.35">
      <c r="C245" s="319" t="s">
        <v>518</v>
      </c>
      <c r="D245" s="319"/>
      <c r="E245" s="320">
        <v>4500</v>
      </c>
      <c r="F245" s="498"/>
    </row>
    <row r="246" spans="3:6" s="499" customFormat="1" ht="21" x14ac:dyDescent="0.35">
      <c r="C246" s="319" t="s">
        <v>519</v>
      </c>
      <c r="D246" s="319"/>
      <c r="E246" s="320">
        <v>5000</v>
      </c>
      <c r="F246" s="498"/>
    </row>
    <row r="247" spans="3:6" s="499" customFormat="1" ht="21" x14ac:dyDescent="0.35">
      <c r="C247" s="319" t="s">
        <v>520</v>
      </c>
      <c r="D247" s="319"/>
      <c r="E247" s="320">
        <v>5500</v>
      </c>
      <c r="F247" s="498"/>
    </row>
    <row r="248" spans="3:6" s="499" customFormat="1" ht="21" x14ac:dyDescent="0.35">
      <c r="C248" s="319" t="s">
        <v>521</v>
      </c>
      <c r="D248" s="319"/>
      <c r="E248" s="320">
        <v>6000</v>
      </c>
      <c r="F248" s="498"/>
    </row>
    <row r="249" spans="3:6" s="499" customFormat="1" ht="21" x14ac:dyDescent="0.35">
      <c r="C249" s="319" t="s">
        <v>522</v>
      </c>
      <c r="D249" s="319"/>
      <c r="E249" s="320">
        <v>6500</v>
      </c>
      <c r="F249" s="498"/>
    </row>
    <row r="250" spans="3:6" s="215" customFormat="1" x14ac:dyDescent="0.3">
      <c r="C250" s="219"/>
      <c r="E250" s="218"/>
      <c r="F250" s="217"/>
    </row>
    <row r="251" spans="3:6" s="215" customFormat="1" x14ac:dyDescent="0.3">
      <c r="C251" s="219"/>
      <c r="E251" s="218"/>
      <c r="F251" s="217"/>
    </row>
    <row r="252" spans="3:6" s="323" customFormat="1" ht="30.75" x14ac:dyDescent="0.45">
      <c r="C252" s="322" t="s">
        <v>453</v>
      </c>
      <c r="E252" s="324"/>
      <c r="F252" s="325"/>
    </row>
    <row r="253" spans="3:6" s="215" customFormat="1" x14ac:dyDescent="0.3">
      <c r="C253" s="219" t="s">
        <v>59</v>
      </c>
      <c r="E253" s="216" t="s">
        <v>476</v>
      </c>
      <c r="F253" s="217"/>
    </row>
    <row r="254" spans="3:6" s="215" customFormat="1" x14ac:dyDescent="0.3">
      <c r="C254" s="219"/>
      <c r="E254" s="218"/>
      <c r="F254" s="217"/>
    </row>
    <row r="255" spans="3:6" s="215" customFormat="1" x14ac:dyDescent="0.3">
      <c r="C255" s="219" t="s">
        <v>33</v>
      </c>
      <c r="E255" s="218">
        <v>0</v>
      </c>
      <c r="F255" s="217"/>
    </row>
    <row r="256" spans="3:6" s="215" customFormat="1" x14ac:dyDescent="0.3">
      <c r="C256" s="219"/>
      <c r="E256" s="218"/>
      <c r="F256" s="217"/>
    </row>
    <row r="257" spans="3:6" s="499" customFormat="1" ht="21" x14ac:dyDescent="0.35">
      <c r="C257" s="319" t="s">
        <v>454</v>
      </c>
      <c r="D257" s="319"/>
      <c r="E257" s="320">
        <v>90</v>
      </c>
      <c r="F257" s="498"/>
    </row>
    <row r="258" spans="3:6" s="499" customFormat="1" ht="21" x14ac:dyDescent="0.35">
      <c r="C258" s="319" t="s">
        <v>455</v>
      </c>
      <c r="D258" s="319"/>
      <c r="E258" s="320">
        <v>32.4</v>
      </c>
      <c r="F258" s="498"/>
    </row>
    <row r="259" spans="3:6" s="499" customFormat="1" ht="21" x14ac:dyDescent="0.35">
      <c r="C259" s="319" t="s">
        <v>456</v>
      </c>
      <c r="D259" s="319"/>
      <c r="E259" s="320">
        <v>9</v>
      </c>
      <c r="F259" s="498"/>
    </row>
    <row r="260" spans="3:6" s="499" customFormat="1" ht="21" x14ac:dyDescent="0.35">
      <c r="C260" s="319" t="s">
        <v>457</v>
      </c>
      <c r="D260" s="319"/>
      <c r="E260" s="320">
        <v>22.5</v>
      </c>
      <c r="F260" s="498"/>
    </row>
    <row r="261" spans="3:6" s="499" customFormat="1" ht="21" x14ac:dyDescent="0.35">
      <c r="C261" s="319" t="s">
        <v>458</v>
      </c>
      <c r="D261" s="319"/>
      <c r="E261" s="320">
        <v>13.5</v>
      </c>
      <c r="F261" s="498"/>
    </row>
    <row r="262" spans="3:6" s="499" customFormat="1" ht="21" x14ac:dyDescent="0.35">
      <c r="C262" s="319" t="s">
        <v>459</v>
      </c>
      <c r="D262" s="319"/>
      <c r="E262" s="320">
        <v>13.5</v>
      </c>
      <c r="F262" s="498"/>
    </row>
    <row r="263" spans="3:6" s="499" customFormat="1" ht="21" x14ac:dyDescent="0.35">
      <c r="C263" s="319" t="s">
        <v>460</v>
      </c>
      <c r="D263" s="319"/>
      <c r="E263" s="320">
        <v>27</v>
      </c>
      <c r="F263" s="498"/>
    </row>
    <row r="264" spans="3:6" s="499" customFormat="1" ht="21" x14ac:dyDescent="0.35">
      <c r="C264" s="319" t="s">
        <v>461</v>
      </c>
      <c r="D264" s="319"/>
      <c r="E264" s="320">
        <v>20</v>
      </c>
      <c r="F264" s="498"/>
    </row>
    <row r="265" spans="3:6" s="215" customFormat="1" x14ac:dyDescent="0.3">
      <c r="C265" s="219"/>
      <c r="E265" s="218"/>
      <c r="F265" s="217"/>
    </row>
    <row r="266" spans="3:6" s="215" customFormat="1" x14ac:dyDescent="0.3">
      <c r="C266" s="219"/>
      <c r="E266" s="218"/>
      <c r="F266" s="217"/>
    </row>
    <row r="267" spans="3:6" s="323" customFormat="1" ht="30.75" x14ac:dyDescent="0.45">
      <c r="C267" s="322" t="s">
        <v>462</v>
      </c>
      <c r="E267" s="324"/>
      <c r="F267" s="325"/>
    </row>
    <row r="268" spans="3:6" s="215" customFormat="1" x14ac:dyDescent="0.3">
      <c r="C268" s="219" t="s">
        <v>59</v>
      </c>
      <c r="E268" s="216" t="s">
        <v>476</v>
      </c>
      <c r="F268" s="217"/>
    </row>
    <row r="269" spans="3:6" s="215" customFormat="1" x14ac:dyDescent="0.3">
      <c r="C269" s="219"/>
      <c r="E269" s="218"/>
      <c r="F269" s="217"/>
    </row>
    <row r="270" spans="3:6" s="215" customFormat="1" x14ac:dyDescent="0.3">
      <c r="C270" s="219" t="s">
        <v>33</v>
      </c>
      <c r="E270" s="218">
        <v>0</v>
      </c>
      <c r="F270" s="217"/>
    </row>
    <row r="271" spans="3:6" s="499" customFormat="1" ht="24" customHeight="1" x14ac:dyDescent="0.3">
      <c r="C271" s="500"/>
      <c r="E271" s="501"/>
      <c r="F271" s="498"/>
    </row>
    <row r="272" spans="3:6" s="499" customFormat="1" ht="21" x14ac:dyDescent="0.35">
      <c r="C272" s="317" t="s">
        <v>523</v>
      </c>
      <c r="D272" s="317"/>
      <c r="E272" s="318">
        <v>33</v>
      </c>
      <c r="F272" s="498"/>
    </row>
    <row r="273" spans="3:6" s="499" customFormat="1" ht="21" x14ac:dyDescent="0.35">
      <c r="C273" s="317" t="s">
        <v>524</v>
      </c>
      <c r="D273" s="317"/>
      <c r="E273" s="318">
        <v>33.86</v>
      </c>
      <c r="F273" s="498"/>
    </row>
    <row r="274" spans="3:6" s="499" customFormat="1" ht="21" x14ac:dyDescent="0.35">
      <c r="C274" s="317" t="s">
        <v>525</v>
      </c>
      <c r="D274" s="317"/>
      <c r="E274" s="318">
        <v>55</v>
      </c>
      <c r="F274" s="498"/>
    </row>
    <row r="275" spans="3:6" s="499" customFormat="1" ht="21" x14ac:dyDescent="0.35">
      <c r="C275" s="317" t="s">
        <v>526</v>
      </c>
      <c r="D275" s="317"/>
      <c r="E275" s="318">
        <v>22</v>
      </c>
      <c r="F275" s="498"/>
    </row>
    <row r="276" spans="3:6" s="499" customFormat="1" ht="21" x14ac:dyDescent="0.35">
      <c r="C276" s="317" t="s">
        <v>527</v>
      </c>
      <c r="D276" s="317"/>
      <c r="E276" s="318">
        <v>26.4</v>
      </c>
      <c r="F276" s="498"/>
    </row>
    <row r="277" spans="3:6" s="499" customFormat="1" ht="21" x14ac:dyDescent="0.35">
      <c r="C277" s="317" t="s">
        <v>528</v>
      </c>
      <c r="D277" s="317"/>
      <c r="E277" s="318">
        <v>63.8</v>
      </c>
      <c r="F277" s="498"/>
    </row>
    <row r="278" spans="3:6" s="499" customFormat="1" ht="21" x14ac:dyDescent="0.35">
      <c r="C278" s="317" t="s">
        <v>529</v>
      </c>
      <c r="D278" s="317"/>
      <c r="E278" s="318">
        <v>30.8</v>
      </c>
      <c r="F278" s="498"/>
    </row>
    <row r="279" spans="3:6" s="499" customFormat="1" ht="21" x14ac:dyDescent="0.35">
      <c r="C279" s="317" t="s">
        <v>530</v>
      </c>
      <c r="D279" s="317"/>
      <c r="E279" s="318">
        <v>33</v>
      </c>
      <c r="F279" s="498"/>
    </row>
    <row r="280" spans="3:6" s="499" customFormat="1" ht="21" x14ac:dyDescent="0.35">
      <c r="C280" s="317" t="s">
        <v>531</v>
      </c>
      <c r="D280" s="317"/>
      <c r="E280" s="318">
        <v>35.200000000000003</v>
      </c>
      <c r="F280" s="498"/>
    </row>
    <row r="281" spans="3:6" s="499" customFormat="1" ht="21" x14ac:dyDescent="0.35">
      <c r="C281" s="317" t="s">
        <v>532</v>
      </c>
      <c r="D281" s="317"/>
      <c r="E281" s="318">
        <v>26.73</v>
      </c>
      <c r="F281" s="498"/>
    </row>
    <row r="282" spans="3:6" s="499" customFormat="1" ht="21" x14ac:dyDescent="0.35">
      <c r="C282" s="317" t="s">
        <v>533</v>
      </c>
      <c r="D282" s="317"/>
      <c r="E282" s="318">
        <v>37.4</v>
      </c>
      <c r="F282" s="498"/>
    </row>
    <row r="283" spans="3:6" s="499" customFormat="1" ht="21" x14ac:dyDescent="0.35">
      <c r="C283" s="317" t="s">
        <v>534</v>
      </c>
      <c r="D283" s="317"/>
      <c r="E283" s="318">
        <v>39.6</v>
      </c>
      <c r="F283" s="498"/>
    </row>
    <row r="284" spans="3:6" s="499" customFormat="1" ht="21" x14ac:dyDescent="0.35">
      <c r="C284" s="317" t="s">
        <v>535</v>
      </c>
      <c r="D284" s="317"/>
      <c r="E284" s="318">
        <v>44</v>
      </c>
      <c r="F284" s="498"/>
    </row>
    <row r="285" spans="3:6" s="499" customFormat="1" ht="21" x14ac:dyDescent="0.35">
      <c r="C285" s="317" t="s">
        <v>536</v>
      </c>
      <c r="D285" s="317"/>
      <c r="E285" s="318">
        <v>46.2</v>
      </c>
      <c r="F285" s="498"/>
    </row>
    <row r="286" spans="3:6" s="499" customFormat="1" ht="21" x14ac:dyDescent="0.35">
      <c r="C286" s="317" t="s">
        <v>537</v>
      </c>
      <c r="D286" s="317"/>
      <c r="E286" s="318">
        <v>52.8</v>
      </c>
      <c r="F286" s="498"/>
    </row>
    <row r="287" spans="3:6" s="499" customFormat="1" ht="21" x14ac:dyDescent="0.35">
      <c r="C287" s="317" t="s">
        <v>538</v>
      </c>
      <c r="D287" s="317"/>
      <c r="E287" s="318">
        <v>56.1</v>
      </c>
      <c r="F287" s="498"/>
    </row>
    <row r="288" spans="3:6" s="499" customFormat="1" ht="21" x14ac:dyDescent="0.35">
      <c r="C288" s="317" t="s">
        <v>539</v>
      </c>
      <c r="D288" s="317"/>
      <c r="E288" s="318">
        <v>59.4</v>
      </c>
      <c r="F288" s="498"/>
    </row>
    <row r="289" spans="3:6" s="499" customFormat="1" ht="21" x14ac:dyDescent="0.35">
      <c r="C289" s="317" t="s">
        <v>540</v>
      </c>
      <c r="D289" s="317"/>
      <c r="E289" s="318">
        <v>62.92</v>
      </c>
      <c r="F289" s="498"/>
    </row>
    <row r="290" spans="3:6" s="499" customFormat="1" ht="21" x14ac:dyDescent="0.35">
      <c r="C290" s="317" t="s">
        <v>541</v>
      </c>
      <c r="D290" s="317"/>
      <c r="E290" s="318">
        <v>63.8</v>
      </c>
      <c r="F290" s="498"/>
    </row>
    <row r="291" spans="3:6" s="499" customFormat="1" ht="21" x14ac:dyDescent="0.35">
      <c r="C291" s="317" t="s">
        <v>542</v>
      </c>
      <c r="D291" s="317"/>
      <c r="E291" s="318">
        <v>66</v>
      </c>
      <c r="F291" s="498"/>
    </row>
    <row r="292" spans="3:6" s="499" customFormat="1" ht="21" x14ac:dyDescent="0.35">
      <c r="C292" s="317" t="s">
        <v>543</v>
      </c>
      <c r="D292" s="317"/>
      <c r="E292" s="318">
        <v>68.2</v>
      </c>
      <c r="F292" s="498"/>
    </row>
    <row r="293" spans="3:6" s="499" customFormat="1" ht="21" x14ac:dyDescent="0.35">
      <c r="C293" s="317" t="s">
        <v>544</v>
      </c>
      <c r="D293" s="317"/>
      <c r="E293" s="318">
        <v>72.599999999999994</v>
      </c>
      <c r="F293" s="498"/>
    </row>
    <row r="294" spans="3:6" s="499" customFormat="1" ht="21" x14ac:dyDescent="0.35">
      <c r="C294" s="317" t="s">
        <v>545</v>
      </c>
      <c r="D294" s="317"/>
      <c r="E294" s="318">
        <v>70.400000000000006</v>
      </c>
      <c r="F294" s="498"/>
    </row>
    <row r="295" spans="3:6" s="499" customFormat="1" ht="21" x14ac:dyDescent="0.35">
      <c r="C295" s="317" t="s">
        <v>546</v>
      </c>
      <c r="D295" s="317"/>
      <c r="E295" s="318">
        <v>74.8</v>
      </c>
      <c r="F295" s="498"/>
    </row>
    <row r="296" spans="3:6" s="499" customFormat="1" ht="21" x14ac:dyDescent="0.35">
      <c r="C296" s="317" t="s">
        <v>547</v>
      </c>
      <c r="D296" s="317"/>
      <c r="E296" s="318">
        <v>77</v>
      </c>
      <c r="F296" s="498"/>
    </row>
    <row r="297" spans="3:6" s="499" customFormat="1" ht="21" x14ac:dyDescent="0.35">
      <c r="C297" s="317" t="s">
        <v>548</v>
      </c>
      <c r="D297" s="317"/>
      <c r="E297" s="318">
        <v>79.2</v>
      </c>
      <c r="F297" s="498"/>
    </row>
    <row r="298" spans="3:6" s="499" customFormat="1" ht="21" x14ac:dyDescent="0.35">
      <c r="C298" s="317" t="s">
        <v>549</v>
      </c>
      <c r="D298" s="317"/>
      <c r="E298" s="318">
        <v>92.4</v>
      </c>
      <c r="F298" s="498"/>
    </row>
    <row r="299" spans="3:6" s="499" customFormat="1" ht="21" x14ac:dyDescent="0.35">
      <c r="C299" s="317" t="s">
        <v>550</v>
      </c>
      <c r="D299" s="317"/>
      <c r="E299" s="318">
        <v>55</v>
      </c>
      <c r="F299" s="498"/>
    </row>
    <row r="300" spans="3:6" s="499" customFormat="1" ht="21" x14ac:dyDescent="0.35">
      <c r="C300" s="317" t="s">
        <v>551</v>
      </c>
      <c r="D300" s="317"/>
      <c r="E300" s="318">
        <v>285.29000000000002</v>
      </c>
      <c r="F300" s="498"/>
    </row>
    <row r="301" spans="3:6" s="499" customFormat="1" ht="21" x14ac:dyDescent="0.35">
      <c r="C301" s="317" t="s">
        <v>552</v>
      </c>
      <c r="D301" s="317"/>
      <c r="E301" s="318">
        <v>291.5</v>
      </c>
      <c r="F301" s="498"/>
    </row>
    <row r="302" spans="3:6" s="499" customFormat="1" ht="21" x14ac:dyDescent="0.35">
      <c r="C302" s="317" t="s">
        <v>553</v>
      </c>
      <c r="D302" s="317"/>
      <c r="E302" s="318">
        <v>40.5</v>
      </c>
      <c r="F302" s="498"/>
    </row>
    <row r="303" spans="3:6" s="499" customFormat="1" x14ac:dyDescent="0.3">
      <c r="C303" s="500"/>
      <c r="E303" s="501"/>
      <c r="F303" s="498"/>
    </row>
    <row r="304" spans="3:6" s="215" customFormat="1" x14ac:dyDescent="0.3">
      <c r="C304" s="219"/>
      <c r="E304" s="218"/>
      <c r="F304" s="217"/>
    </row>
    <row r="305" spans="3:6" s="323" customFormat="1" ht="30.75" x14ac:dyDescent="0.45">
      <c r="C305" s="322" t="s">
        <v>463</v>
      </c>
      <c r="E305" s="324"/>
      <c r="F305" s="325"/>
    </row>
    <row r="306" spans="3:6" s="215" customFormat="1" ht="19.5" customHeight="1" x14ac:dyDescent="0.3">
      <c r="C306" s="219" t="s">
        <v>59</v>
      </c>
      <c r="E306" s="216" t="s">
        <v>476</v>
      </c>
      <c r="F306" s="217"/>
    </row>
    <row r="307" spans="3:6" s="215" customFormat="1" x14ac:dyDescent="0.3">
      <c r="C307" s="219"/>
      <c r="E307" s="218"/>
      <c r="F307" s="217"/>
    </row>
    <row r="308" spans="3:6" s="215" customFormat="1" x14ac:dyDescent="0.3">
      <c r="C308" s="219" t="s">
        <v>33</v>
      </c>
      <c r="E308" s="218">
        <v>0</v>
      </c>
      <c r="F308" s="217"/>
    </row>
    <row r="309" spans="3:6" s="499" customFormat="1" x14ac:dyDescent="0.3">
      <c r="C309" s="500"/>
      <c r="E309" s="501"/>
      <c r="F309" s="498"/>
    </row>
    <row r="310" spans="3:6" s="499" customFormat="1" ht="21" x14ac:dyDescent="0.35">
      <c r="C310" s="317" t="s">
        <v>464</v>
      </c>
      <c r="D310" s="317"/>
      <c r="E310" s="318">
        <v>8.25</v>
      </c>
      <c r="F310" s="498"/>
    </row>
    <row r="311" spans="3:6" s="499" customFormat="1" ht="21" x14ac:dyDescent="0.35">
      <c r="C311" s="317" t="s">
        <v>465</v>
      </c>
      <c r="D311" s="317"/>
      <c r="E311" s="318">
        <v>8.25</v>
      </c>
      <c r="F311" s="498"/>
    </row>
    <row r="312" spans="3:6" s="499" customFormat="1" ht="21" x14ac:dyDescent="0.35">
      <c r="C312" s="317" t="s">
        <v>466</v>
      </c>
      <c r="D312" s="317"/>
      <c r="E312" s="318">
        <v>9.35</v>
      </c>
      <c r="F312" s="498"/>
    </row>
    <row r="313" spans="3:6" s="499" customFormat="1" ht="21" x14ac:dyDescent="0.35">
      <c r="C313" s="317" t="s">
        <v>467</v>
      </c>
      <c r="D313" s="317"/>
      <c r="E313" s="318">
        <v>9.35</v>
      </c>
      <c r="F313" s="498"/>
    </row>
    <row r="314" spans="3:6" s="499" customFormat="1" ht="21" x14ac:dyDescent="0.35">
      <c r="C314" s="317" t="s">
        <v>468</v>
      </c>
      <c r="D314" s="317"/>
      <c r="E314" s="318">
        <v>8.25</v>
      </c>
      <c r="F314" s="498"/>
    </row>
    <row r="315" spans="3:6" s="499" customFormat="1" ht="21" x14ac:dyDescent="0.35">
      <c r="C315" s="317" t="s">
        <v>469</v>
      </c>
      <c r="D315" s="317"/>
      <c r="E315" s="318">
        <v>49.5</v>
      </c>
      <c r="F315" s="498"/>
    </row>
    <row r="316" spans="3:6" s="499" customFormat="1" ht="21" x14ac:dyDescent="0.35">
      <c r="C316" s="317" t="s">
        <v>470</v>
      </c>
      <c r="D316" s="317"/>
      <c r="E316" s="318">
        <v>16.829999999999998</v>
      </c>
      <c r="F316" s="498"/>
    </row>
    <row r="317" spans="3:6" s="499" customFormat="1" ht="21" x14ac:dyDescent="0.35">
      <c r="C317" s="317" t="s">
        <v>471</v>
      </c>
      <c r="D317" s="317"/>
      <c r="E317" s="318">
        <v>33</v>
      </c>
      <c r="F317" s="498"/>
    </row>
    <row r="318" spans="3:6" s="499" customFormat="1" x14ac:dyDescent="0.3">
      <c r="C318" s="500"/>
      <c r="E318" s="501"/>
      <c r="F318" s="498"/>
    </row>
    <row r="319" spans="3:6" s="215" customFormat="1" x14ac:dyDescent="0.3">
      <c r="C319" s="219"/>
      <c r="E319" s="218"/>
      <c r="F319" s="217"/>
    </row>
    <row r="320" spans="3:6" s="323" customFormat="1" ht="30.75" x14ac:dyDescent="0.45">
      <c r="C320" s="322" t="s">
        <v>472</v>
      </c>
      <c r="E320" s="324"/>
      <c r="F320" s="325"/>
    </row>
    <row r="321" spans="3:6" s="215" customFormat="1" x14ac:dyDescent="0.3">
      <c r="C321" s="219" t="s">
        <v>59</v>
      </c>
      <c r="E321" s="216" t="s">
        <v>476</v>
      </c>
      <c r="F321" s="217"/>
    </row>
    <row r="322" spans="3:6" s="215" customFormat="1" x14ac:dyDescent="0.3">
      <c r="C322" s="219"/>
      <c r="E322" s="218"/>
      <c r="F322" s="217"/>
    </row>
    <row r="323" spans="3:6" s="215" customFormat="1" x14ac:dyDescent="0.3">
      <c r="C323" s="219" t="s">
        <v>33</v>
      </c>
      <c r="E323" s="218">
        <v>0</v>
      </c>
      <c r="F323" s="217"/>
    </row>
    <row r="324" spans="3:6" s="499" customFormat="1" x14ac:dyDescent="0.3">
      <c r="C324" s="500"/>
      <c r="E324" s="501"/>
      <c r="F324" s="498"/>
    </row>
    <row r="325" spans="3:6" s="499" customFormat="1" ht="21" x14ac:dyDescent="0.35">
      <c r="C325" s="317" t="s">
        <v>473</v>
      </c>
      <c r="D325" s="317"/>
      <c r="E325" s="318">
        <v>3.74</v>
      </c>
      <c r="F325" s="498"/>
    </row>
    <row r="326" spans="3:6" s="499" customFormat="1" x14ac:dyDescent="0.3">
      <c r="C326" s="500"/>
      <c r="E326" s="501"/>
      <c r="F326" s="498"/>
    </row>
    <row r="327" spans="3:6" s="215" customFormat="1" x14ac:dyDescent="0.3">
      <c r="C327" s="219"/>
      <c r="E327" s="218"/>
      <c r="F327" s="217"/>
    </row>
    <row r="328" spans="3:6" s="323" customFormat="1" ht="30.75" x14ac:dyDescent="0.45">
      <c r="C328" s="322" t="s">
        <v>474</v>
      </c>
      <c r="E328" s="324"/>
      <c r="F328" s="325"/>
    </row>
    <row r="329" spans="3:6" x14ac:dyDescent="0.3">
      <c r="C329" s="77" t="s">
        <v>59</v>
      </c>
      <c r="E329" s="82" t="s">
        <v>476</v>
      </c>
    </row>
    <row r="330" spans="3:6" x14ac:dyDescent="0.3">
      <c r="E330" s="85"/>
    </row>
    <row r="331" spans="3:6" x14ac:dyDescent="0.3">
      <c r="C331" s="77" t="s">
        <v>33</v>
      </c>
      <c r="E331" s="85">
        <v>0</v>
      </c>
    </row>
    <row r="332" spans="3:6" s="315" customFormat="1" x14ac:dyDescent="0.3">
      <c r="E332" s="321"/>
      <c r="F332" s="497"/>
    </row>
    <row r="333" spans="3:6" s="315" customFormat="1" x14ac:dyDescent="0.3">
      <c r="C333" s="315" t="s">
        <v>554</v>
      </c>
      <c r="E333" s="321">
        <v>313.5</v>
      </c>
      <c r="F333" s="497"/>
    </row>
    <row r="334" spans="3:6" s="315" customFormat="1" x14ac:dyDescent="0.3">
      <c r="C334" s="315" t="s">
        <v>555</v>
      </c>
      <c r="E334" s="321">
        <v>517</v>
      </c>
      <c r="F334" s="497"/>
    </row>
    <row r="335" spans="3:6" s="315" customFormat="1" x14ac:dyDescent="0.3">
      <c r="C335" s="315" t="s">
        <v>556</v>
      </c>
      <c r="E335" s="321">
        <v>467</v>
      </c>
      <c r="F335" s="497"/>
    </row>
    <row r="336" spans="3:6" s="315" customFormat="1" x14ac:dyDescent="0.3">
      <c r="C336" s="315" t="s">
        <v>557</v>
      </c>
      <c r="E336" s="321">
        <v>190</v>
      </c>
      <c r="F336" s="497"/>
    </row>
    <row r="337" spans="3:6" s="315" customFormat="1" x14ac:dyDescent="0.3">
      <c r="C337" s="315" t="s">
        <v>558</v>
      </c>
      <c r="E337" s="321">
        <v>335.5</v>
      </c>
      <c r="F337" s="497"/>
    </row>
    <row r="338" spans="3:6" s="315" customFormat="1" x14ac:dyDescent="0.3">
      <c r="C338" s="315" t="s">
        <v>559</v>
      </c>
      <c r="E338" s="321">
        <v>335.5</v>
      </c>
      <c r="F338" s="497"/>
    </row>
    <row r="339" spans="3:6" s="315" customFormat="1" x14ac:dyDescent="0.3">
      <c r="C339" s="315" t="s">
        <v>560</v>
      </c>
      <c r="E339" s="321">
        <v>363</v>
      </c>
      <c r="F339" s="497"/>
    </row>
    <row r="340" spans="3:6" s="315" customFormat="1" x14ac:dyDescent="0.3">
      <c r="C340" s="315" t="s">
        <v>561</v>
      </c>
      <c r="E340" s="321">
        <v>190</v>
      </c>
      <c r="F340" s="497"/>
    </row>
    <row r="341" spans="3:6" s="315" customFormat="1" x14ac:dyDescent="0.3">
      <c r="C341" s="315" t="s">
        <v>562</v>
      </c>
      <c r="E341" s="321">
        <v>522.48</v>
      </c>
      <c r="F341" s="497"/>
    </row>
    <row r="342" spans="3:6" s="315" customFormat="1" x14ac:dyDescent="0.3">
      <c r="C342" s="315" t="s">
        <v>563</v>
      </c>
      <c r="E342" s="321">
        <v>495</v>
      </c>
      <c r="F342" s="497"/>
    </row>
    <row r="343" spans="3:6" s="315" customFormat="1" x14ac:dyDescent="0.3">
      <c r="C343" s="315" t="s">
        <v>564</v>
      </c>
      <c r="E343" s="321">
        <v>750</v>
      </c>
      <c r="F343" s="497"/>
    </row>
    <row r="344" spans="3:6" s="315" customFormat="1" x14ac:dyDescent="0.3">
      <c r="C344" s="315" t="s">
        <v>565</v>
      </c>
      <c r="E344" s="321">
        <v>682</v>
      </c>
      <c r="F344" s="497"/>
    </row>
    <row r="345" spans="3:6" s="315" customFormat="1" x14ac:dyDescent="0.3">
      <c r="C345" s="315" t="s">
        <v>566</v>
      </c>
      <c r="E345" s="321">
        <v>1193.5</v>
      </c>
      <c r="F345" s="497"/>
    </row>
    <row r="346" spans="3:6" s="315" customFormat="1" x14ac:dyDescent="0.3">
      <c r="C346" s="315" t="s">
        <v>567</v>
      </c>
      <c r="E346" s="321">
        <v>1193.5</v>
      </c>
      <c r="F346" s="497"/>
    </row>
    <row r="347" spans="3:6" s="315" customFormat="1" x14ac:dyDescent="0.3">
      <c r="C347" s="315" t="s">
        <v>568</v>
      </c>
      <c r="E347" s="321">
        <v>335.5</v>
      </c>
      <c r="F347" s="497"/>
    </row>
    <row r="348" spans="3:6" s="315" customFormat="1" x14ac:dyDescent="0.3">
      <c r="C348" s="315" t="s">
        <v>569</v>
      </c>
      <c r="E348" s="321">
        <v>385</v>
      </c>
      <c r="F348" s="497"/>
    </row>
    <row r="349" spans="3:6" s="315" customFormat="1" x14ac:dyDescent="0.3">
      <c r="C349" s="315" t="s">
        <v>570</v>
      </c>
      <c r="E349" s="321">
        <v>385</v>
      </c>
      <c r="F349" s="497"/>
    </row>
    <row r="350" spans="3:6" s="315" customFormat="1" x14ac:dyDescent="0.3">
      <c r="C350" s="315" t="s">
        <v>571</v>
      </c>
      <c r="E350" s="321">
        <v>335.5</v>
      </c>
      <c r="F350" s="497"/>
    </row>
    <row r="351" spans="3:6" s="315" customFormat="1" x14ac:dyDescent="0.3">
      <c r="C351" s="315" t="s">
        <v>572</v>
      </c>
      <c r="E351" s="321">
        <v>385</v>
      </c>
      <c r="F351" s="497"/>
    </row>
    <row r="352" spans="3:6" s="315" customFormat="1" x14ac:dyDescent="0.3">
      <c r="C352" s="315" t="s">
        <v>573</v>
      </c>
      <c r="E352" s="321">
        <v>385</v>
      </c>
      <c r="F352" s="497"/>
    </row>
    <row r="353" spans="3:6" s="315" customFormat="1" x14ac:dyDescent="0.3">
      <c r="C353" s="315" t="s">
        <v>574</v>
      </c>
      <c r="E353" s="321">
        <v>472</v>
      </c>
      <c r="F353" s="497"/>
    </row>
    <row r="354" spans="3:6" s="315" customFormat="1" x14ac:dyDescent="0.3">
      <c r="C354" s="315" t="s">
        <v>574</v>
      </c>
      <c r="E354" s="321">
        <v>545</v>
      </c>
      <c r="F354" s="497"/>
    </row>
    <row r="355" spans="3:6" s="315" customFormat="1" x14ac:dyDescent="0.3">
      <c r="C355" s="315" t="s">
        <v>574</v>
      </c>
      <c r="E355" s="321">
        <v>545</v>
      </c>
      <c r="F355" s="497"/>
    </row>
    <row r="356" spans="3:6" s="315" customFormat="1" x14ac:dyDescent="0.3">
      <c r="C356" s="315" t="s">
        <v>575</v>
      </c>
      <c r="E356" s="321">
        <v>554</v>
      </c>
      <c r="F356" s="497"/>
    </row>
    <row r="357" spans="3:6" s="315" customFormat="1" x14ac:dyDescent="0.3">
      <c r="C357" s="315" t="s">
        <v>576</v>
      </c>
      <c r="E357" s="321">
        <v>628</v>
      </c>
      <c r="F357" s="497"/>
    </row>
    <row r="358" spans="3:6" s="315" customFormat="1" x14ac:dyDescent="0.3">
      <c r="C358" s="315" t="s">
        <v>577</v>
      </c>
      <c r="E358" s="321">
        <v>616</v>
      </c>
      <c r="F358" s="497"/>
    </row>
    <row r="359" spans="3:6" s="315" customFormat="1" x14ac:dyDescent="0.3">
      <c r="C359" s="315" t="s">
        <v>578</v>
      </c>
      <c r="E359" s="321">
        <v>554</v>
      </c>
      <c r="F359" s="497"/>
    </row>
    <row r="360" spans="3:6" s="315" customFormat="1" x14ac:dyDescent="0.3">
      <c r="C360" s="315" t="s">
        <v>579</v>
      </c>
      <c r="E360" s="321">
        <v>628</v>
      </c>
      <c r="F360" s="497"/>
    </row>
    <row r="361" spans="3:6" s="315" customFormat="1" x14ac:dyDescent="0.3">
      <c r="C361" s="315" t="s">
        <v>580</v>
      </c>
      <c r="E361" s="321">
        <v>616</v>
      </c>
      <c r="F361" s="497"/>
    </row>
    <row r="362" spans="3:6" s="315" customFormat="1" x14ac:dyDescent="0.3">
      <c r="C362" s="315" t="s">
        <v>581</v>
      </c>
      <c r="E362" s="321">
        <v>915</v>
      </c>
      <c r="F362" s="497"/>
    </row>
    <row r="363" spans="3:6" s="315" customFormat="1" x14ac:dyDescent="0.3">
      <c r="C363" s="315" t="s">
        <v>582</v>
      </c>
      <c r="E363" s="321">
        <v>1025</v>
      </c>
      <c r="F363" s="497"/>
    </row>
    <row r="364" spans="3:6" s="315" customFormat="1" x14ac:dyDescent="0.3">
      <c r="C364" s="315" t="s">
        <v>583</v>
      </c>
      <c r="E364" s="321">
        <v>1193.5</v>
      </c>
      <c r="F364" s="497"/>
    </row>
    <row r="365" spans="3:6" s="315" customFormat="1" x14ac:dyDescent="0.3">
      <c r="C365" s="315" t="s">
        <v>584</v>
      </c>
      <c r="E365" s="321">
        <v>397</v>
      </c>
      <c r="F365" s="497"/>
    </row>
    <row r="366" spans="3:6" s="315" customFormat="1" x14ac:dyDescent="0.3">
      <c r="C366" s="315" t="s">
        <v>584</v>
      </c>
      <c r="E366" s="321">
        <v>449</v>
      </c>
      <c r="F366" s="497"/>
    </row>
    <row r="367" spans="3:6" s="315" customFormat="1" x14ac:dyDescent="0.3">
      <c r="C367" s="315" t="s">
        <v>584</v>
      </c>
      <c r="E367" s="321">
        <v>449</v>
      </c>
      <c r="F367" s="497"/>
    </row>
    <row r="368" spans="3:6" s="315" customFormat="1" x14ac:dyDescent="0.3">
      <c r="E368" s="316"/>
      <c r="F368" s="497"/>
    </row>
    <row r="369" spans="5:6" s="315" customFormat="1" x14ac:dyDescent="0.3">
      <c r="E369" s="316"/>
      <c r="F369" s="497"/>
    </row>
    <row r="370" spans="5:6" s="315" customFormat="1" x14ac:dyDescent="0.3">
      <c r="E370" s="316"/>
      <c r="F370" s="497"/>
    </row>
  </sheetData>
  <sheetProtection password="AC0C" sheet="1" objects="1" scenarios="1" insertColumns="0" insertRows="0" deleteColumns="0" deleteRows="0"/>
  <mergeCells count="3">
    <mergeCell ref="C2:G6"/>
    <mergeCell ref="C7:G7"/>
    <mergeCell ref="C9:G9"/>
  </mergeCells>
  <dataValidations count="7">
    <dataValidation type="list" allowBlank="1" showInputMessage="1" showErrorMessage="1" sqref="C154:C164 WVK983194:WVK983204 WLO983194:WLO983204 WBS983194:WBS983204 VRW983194:VRW983204 VIA983194:VIA983204 UYE983194:UYE983204 UOI983194:UOI983204 UEM983194:UEM983204 TUQ983194:TUQ983204 TKU983194:TKU983204 TAY983194:TAY983204 SRC983194:SRC983204 SHG983194:SHG983204 RXK983194:RXK983204 RNO983194:RNO983204 RDS983194:RDS983204 QTW983194:QTW983204 QKA983194:QKA983204 QAE983194:QAE983204 PQI983194:PQI983204 PGM983194:PGM983204 OWQ983194:OWQ983204 OMU983194:OMU983204 OCY983194:OCY983204 NTC983194:NTC983204 NJG983194:NJG983204 MZK983194:MZK983204 MPO983194:MPO983204 MFS983194:MFS983204 LVW983194:LVW983204 LMA983194:LMA983204 LCE983194:LCE983204 KSI983194:KSI983204 KIM983194:KIM983204 JYQ983194:JYQ983204 JOU983194:JOU983204 JEY983194:JEY983204 IVC983194:IVC983204 ILG983194:ILG983204 IBK983194:IBK983204 HRO983194:HRO983204 HHS983194:HHS983204 GXW983194:GXW983204 GOA983194:GOA983204 GEE983194:GEE983204 FUI983194:FUI983204 FKM983194:FKM983204 FAQ983194:FAQ983204 EQU983194:EQU983204 EGY983194:EGY983204 DXC983194:DXC983204 DNG983194:DNG983204 DDK983194:DDK983204 CTO983194:CTO983204 CJS983194:CJS983204 BZW983194:BZW983204 BQA983194:BQA983204 BGE983194:BGE983204 AWI983194:AWI983204 AMM983194:AMM983204 ACQ983194:ACQ983204 SU983194:SU983204 IY983194:IY983204 C983194:C983204 WVK917658:WVK917668 WLO917658:WLO917668 WBS917658:WBS917668 VRW917658:VRW917668 VIA917658:VIA917668 UYE917658:UYE917668 UOI917658:UOI917668 UEM917658:UEM917668 TUQ917658:TUQ917668 TKU917658:TKU917668 TAY917658:TAY917668 SRC917658:SRC917668 SHG917658:SHG917668 RXK917658:RXK917668 RNO917658:RNO917668 RDS917658:RDS917668 QTW917658:QTW917668 QKA917658:QKA917668 QAE917658:QAE917668 PQI917658:PQI917668 PGM917658:PGM917668 OWQ917658:OWQ917668 OMU917658:OMU917668 OCY917658:OCY917668 NTC917658:NTC917668 NJG917658:NJG917668 MZK917658:MZK917668 MPO917658:MPO917668 MFS917658:MFS917668 LVW917658:LVW917668 LMA917658:LMA917668 LCE917658:LCE917668 KSI917658:KSI917668 KIM917658:KIM917668 JYQ917658:JYQ917668 JOU917658:JOU917668 JEY917658:JEY917668 IVC917658:IVC917668 ILG917658:ILG917668 IBK917658:IBK917668 HRO917658:HRO917668 HHS917658:HHS917668 GXW917658:GXW917668 GOA917658:GOA917668 GEE917658:GEE917668 FUI917658:FUI917668 FKM917658:FKM917668 FAQ917658:FAQ917668 EQU917658:EQU917668 EGY917658:EGY917668 DXC917658:DXC917668 DNG917658:DNG917668 DDK917658:DDK917668 CTO917658:CTO917668 CJS917658:CJS917668 BZW917658:BZW917668 BQA917658:BQA917668 BGE917658:BGE917668 AWI917658:AWI917668 AMM917658:AMM917668 ACQ917658:ACQ917668 SU917658:SU917668 IY917658:IY917668 C917658:C917668 WVK852122:WVK852132 WLO852122:WLO852132 WBS852122:WBS852132 VRW852122:VRW852132 VIA852122:VIA852132 UYE852122:UYE852132 UOI852122:UOI852132 UEM852122:UEM852132 TUQ852122:TUQ852132 TKU852122:TKU852132 TAY852122:TAY852132 SRC852122:SRC852132 SHG852122:SHG852132 RXK852122:RXK852132 RNO852122:RNO852132 RDS852122:RDS852132 QTW852122:QTW852132 QKA852122:QKA852132 QAE852122:QAE852132 PQI852122:PQI852132 PGM852122:PGM852132 OWQ852122:OWQ852132 OMU852122:OMU852132 OCY852122:OCY852132 NTC852122:NTC852132 NJG852122:NJG852132 MZK852122:MZK852132 MPO852122:MPO852132 MFS852122:MFS852132 LVW852122:LVW852132 LMA852122:LMA852132 LCE852122:LCE852132 KSI852122:KSI852132 KIM852122:KIM852132 JYQ852122:JYQ852132 JOU852122:JOU852132 JEY852122:JEY852132 IVC852122:IVC852132 ILG852122:ILG852132 IBK852122:IBK852132 HRO852122:HRO852132 HHS852122:HHS852132 GXW852122:GXW852132 GOA852122:GOA852132 GEE852122:GEE852132 FUI852122:FUI852132 FKM852122:FKM852132 FAQ852122:FAQ852132 EQU852122:EQU852132 EGY852122:EGY852132 DXC852122:DXC852132 DNG852122:DNG852132 DDK852122:DDK852132 CTO852122:CTO852132 CJS852122:CJS852132 BZW852122:BZW852132 BQA852122:BQA852132 BGE852122:BGE852132 AWI852122:AWI852132 AMM852122:AMM852132 ACQ852122:ACQ852132 SU852122:SU852132 IY852122:IY852132 C852122:C852132 WVK786586:WVK786596 WLO786586:WLO786596 WBS786586:WBS786596 VRW786586:VRW786596 VIA786586:VIA786596 UYE786586:UYE786596 UOI786586:UOI786596 UEM786586:UEM786596 TUQ786586:TUQ786596 TKU786586:TKU786596 TAY786586:TAY786596 SRC786586:SRC786596 SHG786586:SHG786596 RXK786586:RXK786596 RNO786586:RNO786596 RDS786586:RDS786596 QTW786586:QTW786596 QKA786586:QKA786596 QAE786586:QAE786596 PQI786586:PQI786596 PGM786586:PGM786596 OWQ786586:OWQ786596 OMU786586:OMU786596 OCY786586:OCY786596 NTC786586:NTC786596 NJG786586:NJG786596 MZK786586:MZK786596 MPO786586:MPO786596 MFS786586:MFS786596 LVW786586:LVW786596 LMA786586:LMA786596 LCE786586:LCE786596 KSI786586:KSI786596 KIM786586:KIM786596 JYQ786586:JYQ786596 JOU786586:JOU786596 JEY786586:JEY786596 IVC786586:IVC786596 ILG786586:ILG786596 IBK786586:IBK786596 HRO786586:HRO786596 HHS786586:HHS786596 GXW786586:GXW786596 GOA786586:GOA786596 GEE786586:GEE786596 FUI786586:FUI786596 FKM786586:FKM786596 FAQ786586:FAQ786596 EQU786586:EQU786596 EGY786586:EGY786596 DXC786586:DXC786596 DNG786586:DNG786596 DDK786586:DDK786596 CTO786586:CTO786596 CJS786586:CJS786596 BZW786586:BZW786596 BQA786586:BQA786596 BGE786586:BGE786596 AWI786586:AWI786596 AMM786586:AMM786596 ACQ786586:ACQ786596 SU786586:SU786596 IY786586:IY786596 C786586:C786596 WVK721050:WVK721060 WLO721050:WLO721060 WBS721050:WBS721060 VRW721050:VRW721060 VIA721050:VIA721060 UYE721050:UYE721060 UOI721050:UOI721060 UEM721050:UEM721060 TUQ721050:TUQ721060 TKU721050:TKU721060 TAY721050:TAY721060 SRC721050:SRC721060 SHG721050:SHG721060 RXK721050:RXK721060 RNO721050:RNO721060 RDS721050:RDS721060 QTW721050:QTW721060 QKA721050:QKA721060 QAE721050:QAE721060 PQI721050:PQI721060 PGM721050:PGM721060 OWQ721050:OWQ721060 OMU721050:OMU721060 OCY721050:OCY721060 NTC721050:NTC721060 NJG721050:NJG721060 MZK721050:MZK721060 MPO721050:MPO721060 MFS721050:MFS721060 LVW721050:LVW721060 LMA721050:LMA721060 LCE721050:LCE721060 KSI721050:KSI721060 KIM721050:KIM721060 JYQ721050:JYQ721060 JOU721050:JOU721060 JEY721050:JEY721060 IVC721050:IVC721060 ILG721050:ILG721060 IBK721050:IBK721060 HRO721050:HRO721060 HHS721050:HHS721060 GXW721050:GXW721060 GOA721050:GOA721060 GEE721050:GEE721060 FUI721050:FUI721060 FKM721050:FKM721060 FAQ721050:FAQ721060 EQU721050:EQU721060 EGY721050:EGY721060 DXC721050:DXC721060 DNG721050:DNG721060 DDK721050:DDK721060 CTO721050:CTO721060 CJS721050:CJS721060 BZW721050:BZW721060 BQA721050:BQA721060 BGE721050:BGE721060 AWI721050:AWI721060 AMM721050:AMM721060 ACQ721050:ACQ721060 SU721050:SU721060 IY721050:IY721060 C721050:C721060 WVK655514:WVK655524 WLO655514:WLO655524 WBS655514:WBS655524 VRW655514:VRW655524 VIA655514:VIA655524 UYE655514:UYE655524 UOI655514:UOI655524 UEM655514:UEM655524 TUQ655514:TUQ655524 TKU655514:TKU655524 TAY655514:TAY655524 SRC655514:SRC655524 SHG655514:SHG655524 RXK655514:RXK655524 RNO655514:RNO655524 RDS655514:RDS655524 QTW655514:QTW655524 QKA655514:QKA655524 QAE655514:QAE655524 PQI655514:PQI655524 PGM655514:PGM655524 OWQ655514:OWQ655524 OMU655514:OMU655524 OCY655514:OCY655524 NTC655514:NTC655524 NJG655514:NJG655524 MZK655514:MZK655524 MPO655514:MPO655524 MFS655514:MFS655524 LVW655514:LVW655524 LMA655514:LMA655524 LCE655514:LCE655524 KSI655514:KSI655524 KIM655514:KIM655524 JYQ655514:JYQ655524 JOU655514:JOU655524 JEY655514:JEY655524 IVC655514:IVC655524 ILG655514:ILG655524 IBK655514:IBK655524 HRO655514:HRO655524 HHS655514:HHS655524 GXW655514:GXW655524 GOA655514:GOA655524 GEE655514:GEE655524 FUI655514:FUI655524 FKM655514:FKM655524 FAQ655514:FAQ655524 EQU655514:EQU655524 EGY655514:EGY655524 DXC655514:DXC655524 DNG655514:DNG655524 DDK655514:DDK655524 CTO655514:CTO655524 CJS655514:CJS655524 BZW655514:BZW655524 BQA655514:BQA655524 BGE655514:BGE655524 AWI655514:AWI655524 AMM655514:AMM655524 ACQ655514:ACQ655524 SU655514:SU655524 IY655514:IY655524 C655514:C655524 WVK589978:WVK589988 WLO589978:WLO589988 WBS589978:WBS589988 VRW589978:VRW589988 VIA589978:VIA589988 UYE589978:UYE589988 UOI589978:UOI589988 UEM589978:UEM589988 TUQ589978:TUQ589988 TKU589978:TKU589988 TAY589978:TAY589988 SRC589978:SRC589988 SHG589978:SHG589988 RXK589978:RXK589988 RNO589978:RNO589988 RDS589978:RDS589988 QTW589978:QTW589988 QKA589978:QKA589988 QAE589978:QAE589988 PQI589978:PQI589988 PGM589978:PGM589988 OWQ589978:OWQ589988 OMU589978:OMU589988 OCY589978:OCY589988 NTC589978:NTC589988 NJG589978:NJG589988 MZK589978:MZK589988 MPO589978:MPO589988 MFS589978:MFS589988 LVW589978:LVW589988 LMA589978:LMA589988 LCE589978:LCE589988 KSI589978:KSI589988 KIM589978:KIM589988 JYQ589978:JYQ589988 JOU589978:JOU589988 JEY589978:JEY589988 IVC589978:IVC589988 ILG589978:ILG589988 IBK589978:IBK589988 HRO589978:HRO589988 HHS589978:HHS589988 GXW589978:GXW589988 GOA589978:GOA589988 GEE589978:GEE589988 FUI589978:FUI589988 FKM589978:FKM589988 FAQ589978:FAQ589988 EQU589978:EQU589988 EGY589978:EGY589988 DXC589978:DXC589988 DNG589978:DNG589988 DDK589978:DDK589988 CTO589978:CTO589988 CJS589978:CJS589988 BZW589978:BZW589988 BQA589978:BQA589988 BGE589978:BGE589988 AWI589978:AWI589988 AMM589978:AMM589988 ACQ589978:ACQ589988 SU589978:SU589988 IY589978:IY589988 C589978:C589988 WVK524442:WVK524452 WLO524442:WLO524452 WBS524442:WBS524452 VRW524442:VRW524452 VIA524442:VIA524452 UYE524442:UYE524452 UOI524442:UOI524452 UEM524442:UEM524452 TUQ524442:TUQ524452 TKU524442:TKU524452 TAY524442:TAY524452 SRC524442:SRC524452 SHG524442:SHG524452 RXK524442:RXK524452 RNO524442:RNO524452 RDS524442:RDS524452 QTW524442:QTW524452 QKA524442:QKA524452 QAE524442:QAE524452 PQI524442:PQI524452 PGM524442:PGM524452 OWQ524442:OWQ524452 OMU524442:OMU524452 OCY524442:OCY524452 NTC524442:NTC524452 NJG524442:NJG524452 MZK524442:MZK524452 MPO524442:MPO524452 MFS524442:MFS524452 LVW524442:LVW524452 LMA524442:LMA524452 LCE524442:LCE524452 KSI524442:KSI524452 KIM524442:KIM524452 JYQ524442:JYQ524452 JOU524442:JOU524452 JEY524442:JEY524452 IVC524442:IVC524452 ILG524442:ILG524452 IBK524442:IBK524452 HRO524442:HRO524452 HHS524442:HHS524452 GXW524442:GXW524452 GOA524442:GOA524452 GEE524442:GEE524452 FUI524442:FUI524452 FKM524442:FKM524452 FAQ524442:FAQ524452 EQU524442:EQU524452 EGY524442:EGY524452 DXC524442:DXC524452 DNG524442:DNG524452 DDK524442:DDK524452 CTO524442:CTO524452 CJS524442:CJS524452 BZW524442:BZW524452 BQA524442:BQA524452 BGE524442:BGE524452 AWI524442:AWI524452 AMM524442:AMM524452 ACQ524442:ACQ524452 SU524442:SU524452 IY524442:IY524452 C524442:C524452 WVK458906:WVK458916 WLO458906:WLO458916 WBS458906:WBS458916 VRW458906:VRW458916 VIA458906:VIA458916 UYE458906:UYE458916 UOI458906:UOI458916 UEM458906:UEM458916 TUQ458906:TUQ458916 TKU458906:TKU458916 TAY458906:TAY458916 SRC458906:SRC458916 SHG458906:SHG458916 RXK458906:RXK458916 RNO458906:RNO458916 RDS458906:RDS458916 QTW458906:QTW458916 QKA458906:QKA458916 QAE458906:QAE458916 PQI458906:PQI458916 PGM458906:PGM458916 OWQ458906:OWQ458916 OMU458906:OMU458916 OCY458906:OCY458916 NTC458906:NTC458916 NJG458906:NJG458916 MZK458906:MZK458916 MPO458906:MPO458916 MFS458906:MFS458916 LVW458906:LVW458916 LMA458906:LMA458916 LCE458906:LCE458916 KSI458906:KSI458916 KIM458906:KIM458916 JYQ458906:JYQ458916 JOU458906:JOU458916 JEY458906:JEY458916 IVC458906:IVC458916 ILG458906:ILG458916 IBK458906:IBK458916 HRO458906:HRO458916 HHS458906:HHS458916 GXW458906:GXW458916 GOA458906:GOA458916 GEE458906:GEE458916 FUI458906:FUI458916 FKM458906:FKM458916 FAQ458906:FAQ458916 EQU458906:EQU458916 EGY458906:EGY458916 DXC458906:DXC458916 DNG458906:DNG458916 DDK458906:DDK458916 CTO458906:CTO458916 CJS458906:CJS458916 BZW458906:BZW458916 BQA458906:BQA458916 BGE458906:BGE458916 AWI458906:AWI458916 AMM458906:AMM458916 ACQ458906:ACQ458916 SU458906:SU458916 IY458906:IY458916 C458906:C458916 WVK393370:WVK393380 WLO393370:WLO393380 WBS393370:WBS393380 VRW393370:VRW393380 VIA393370:VIA393380 UYE393370:UYE393380 UOI393370:UOI393380 UEM393370:UEM393380 TUQ393370:TUQ393380 TKU393370:TKU393380 TAY393370:TAY393380 SRC393370:SRC393380 SHG393370:SHG393380 RXK393370:RXK393380 RNO393370:RNO393380 RDS393370:RDS393380 QTW393370:QTW393380 QKA393370:QKA393380 QAE393370:QAE393380 PQI393370:PQI393380 PGM393370:PGM393380 OWQ393370:OWQ393380 OMU393370:OMU393380 OCY393370:OCY393380 NTC393370:NTC393380 NJG393370:NJG393380 MZK393370:MZK393380 MPO393370:MPO393380 MFS393370:MFS393380 LVW393370:LVW393380 LMA393370:LMA393380 LCE393370:LCE393380 KSI393370:KSI393380 KIM393370:KIM393380 JYQ393370:JYQ393380 JOU393370:JOU393380 JEY393370:JEY393380 IVC393370:IVC393380 ILG393370:ILG393380 IBK393370:IBK393380 HRO393370:HRO393380 HHS393370:HHS393380 GXW393370:GXW393380 GOA393370:GOA393380 GEE393370:GEE393380 FUI393370:FUI393380 FKM393370:FKM393380 FAQ393370:FAQ393380 EQU393370:EQU393380 EGY393370:EGY393380 DXC393370:DXC393380 DNG393370:DNG393380 DDK393370:DDK393380 CTO393370:CTO393380 CJS393370:CJS393380 BZW393370:BZW393380 BQA393370:BQA393380 BGE393370:BGE393380 AWI393370:AWI393380 AMM393370:AMM393380 ACQ393370:ACQ393380 SU393370:SU393380 IY393370:IY393380 C393370:C393380 WVK327834:WVK327844 WLO327834:WLO327844 WBS327834:WBS327844 VRW327834:VRW327844 VIA327834:VIA327844 UYE327834:UYE327844 UOI327834:UOI327844 UEM327834:UEM327844 TUQ327834:TUQ327844 TKU327834:TKU327844 TAY327834:TAY327844 SRC327834:SRC327844 SHG327834:SHG327844 RXK327834:RXK327844 RNO327834:RNO327844 RDS327834:RDS327844 QTW327834:QTW327844 QKA327834:QKA327844 QAE327834:QAE327844 PQI327834:PQI327844 PGM327834:PGM327844 OWQ327834:OWQ327844 OMU327834:OMU327844 OCY327834:OCY327844 NTC327834:NTC327844 NJG327834:NJG327844 MZK327834:MZK327844 MPO327834:MPO327844 MFS327834:MFS327844 LVW327834:LVW327844 LMA327834:LMA327844 LCE327834:LCE327844 KSI327834:KSI327844 KIM327834:KIM327844 JYQ327834:JYQ327844 JOU327834:JOU327844 JEY327834:JEY327844 IVC327834:IVC327844 ILG327834:ILG327844 IBK327834:IBK327844 HRO327834:HRO327844 HHS327834:HHS327844 GXW327834:GXW327844 GOA327834:GOA327844 GEE327834:GEE327844 FUI327834:FUI327844 FKM327834:FKM327844 FAQ327834:FAQ327844 EQU327834:EQU327844 EGY327834:EGY327844 DXC327834:DXC327844 DNG327834:DNG327844 DDK327834:DDK327844 CTO327834:CTO327844 CJS327834:CJS327844 BZW327834:BZW327844 BQA327834:BQA327844 BGE327834:BGE327844 AWI327834:AWI327844 AMM327834:AMM327844 ACQ327834:ACQ327844 SU327834:SU327844 IY327834:IY327844 C327834:C327844 WVK262298:WVK262308 WLO262298:WLO262308 WBS262298:WBS262308 VRW262298:VRW262308 VIA262298:VIA262308 UYE262298:UYE262308 UOI262298:UOI262308 UEM262298:UEM262308 TUQ262298:TUQ262308 TKU262298:TKU262308 TAY262298:TAY262308 SRC262298:SRC262308 SHG262298:SHG262308 RXK262298:RXK262308 RNO262298:RNO262308 RDS262298:RDS262308 QTW262298:QTW262308 QKA262298:QKA262308 QAE262298:QAE262308 PQI262298:PQI262308 PGM262298:PGM262308 OWQ262298:OWQ262308 OMU262298:OMU262308 OCY262298:OCY262308 NTC262298:NTC262308 NJG262298:NJG262308 MZK262298:MZK262308 MPO262298:MPO262308 MFS262298:MFS262308 LVW262298:LVW262308 LMA262298:LMA262308 LCE262298:LCE262308 KSI262298:KSI262308 KIM262298:KIM262308 JYQ262298:JYQ262308 JOU262298:JOU262308 JEY262298:JEY262308 IVC262298:IVC262308 ILG262298:ILG262308 IBK262298:IBK262308 HRO262298:HRO262308 HHS262298:HHS262308 GXW262298:GXW262308 GOA262298:GOA262308 GEE262298:GEE262308 FUI262298:FUI262308 FKM262298:FKM262308 FAQ262298:FAQ262308 EQU262298:EQU262308 EGY262298:EGY262308 DXC262298:DXC262308 DNG262298:DNG262308 DDK262298:DDK262308 CTO262298:CTO262308 CJS262298:CJS262308 BZW262298:BZW262308 BQA262298:BQA262308 BGE262298:BGE262308 AWI262298:AWI262308 AMM262298:AMM262308 ACQ262298:ACQ262308 SU262298:SU262308 IY262298:IY262308 C262298:C262308 WVK196762:WVK196772 WLO196762:WLO196772 WBS196762:WBS196772 VRW196762:VRW196772 VIA196762:VIA196772 UYE196762:UYE196772 UOI196762:UOI196772 UEM196762:UEM196772 TUQ196762:TUQ196772 TKU196762:TKU196772 TAY196762:TAY196772 SRC196762:SRC196772 SHG196762:SHG196772 RXK196762:RXK196772 RNO196762:RNO196772 RDS196762:RDS196772 QTW196762:QTW196772 QKA196762:QKA196772 QAE196762:QAE196772 PQI196762:PQI196772 PGM196762:PGM196772 OWQ196762:OWQ196772 OMU196762:OMU196772 OCY196762:OCY196772 NTC196762:NTC196772 NJG196762:NJG196772 MZK196762:MZK196772 MPO196762:MPO196772 MFS196762:MFS196772 LVW196762:LVW196772 LMA196762:LMA196772 LCE196762:LCE196772 KSI196762:KSI196772 KIM196762:KIM196772 JYQ196762:JYQ196772 JOU196762:JOU196772 JEY196762:JEY196772 IVC196762:IVC196772 ILG196762:ILG196772 IBK196762:IBK196772 HRO196762:HRO196772 HHS196762:HHS196772 GXW196762:GXW196772 GOA196762:GOA196772 GEE196762:GEE196772 FUI196762:FUI196772 FKM196762:FKM196772 FAQ196762:FAQ196772 EQU196762:EQU196772 EGY196762:EGY196772 DXC196762:DXC196772 DNG196762:DNG196772 DDK196762:DDK196772 CTO196762:CTO196772 CJS196762:CJS196772 BZW196762:BZW196772 BQA196762:BQA196772 BGE196762:BGE196772 AWI196762:AWI196772 AMM196762:AMM196772 ACQ196762:ACQ196772 SU196762:SU196772 IY196762:IY196772 C196762:C196772 WVK131226:WVK131236 WLO131226:WLO131236 WBS131226:WBS131236 VRW131226:VRW131236 VIA131226:VIA131236 UYE131226:UYE131236 UOI131226:UOI131236 UEM131226:UEM131236 TUQ131226:TUQ131236 TKU131226:TKU131236 TAY131226:TAY131236 SRC131226:SRC131236 SHG131226:SHG131236 RXK131226:RXK131236 RNO131226:RNO131236 RDS131226:RDS131236 QTW131226:QTW131236 QKA131226:QKA131236 QAE131226:QAE131236 PQI131226:PQI131236 PGM131226:PGM131236 OWQ131226:OWQ131236 OMU131226:OMU131236 OCY131226:OCY131236 NTC131226:NTC131236 NJG131226:NJG131236 MZK131226:MZK131236 MPO131226:MPO131236 MFS131226:MFS131236 LVW131226:LVW131236 LMA131226:LMA131236 LCE131226:LCE131236 KSI131226:KSI131236 KIM131226:KIM131236 JYQ131226:JYQ131236 JOU131226:JOU131236 JEY131226:JEY131236 IVC131226:IVC131236 ILG131226:ILG131236 IBK131226:IBK131236 HRO131226:HRO131236 HHS131226:HHS131236 GXW131226:GXW131236 GOA131226:GOA131236 GEE131226:GEE131236 FUI131226:FUI131236 FKM131226:FKM131236 FAQ131226:FAQ131236 EQU131226:EQU131236 EGY131226:EGY131236 DXC131226:DXC131236 DNG131226:DNG131236 DDK131226:DDK131236 CTO131226:CTO131236 CJS131226:CJS131236 BZW131226:BZW131236 BQA131226:BQA131236 BGE131226:BGE131236 AWI131226:AWI131236 AMM131226:AMM131236 ACQ131226:ACQ131236 SU131226:SU131236 IY131226:IY131236 C131226:C131236 WVK65690:WVK65700 WLO65690:WLO65700 WBS65690:WBS65700 VRW65690:VRW65700 VIA65690:VIA65700 UYE65690:UYE65700 UOI65690:UOI65700 UEM65690:UEM65700 TUQ65690:TUQ65700 TKU65690:TKU65700 TAY65690:TAY65700 SRC65690:SRC65700 SHG65690:SHG65700 RXK65690:RXK65700 RNO65690:RNO65700 RDS65690:RDS65700 QTW65690:QTW65700 QKA65690:QKA65700 QAE65690:QAE65700 PQI65690:PQI65700 PGM65690:PGM65700 OWQ65690:OWQ65700 OMU65690:OMU65700 OCY65690:OCY65700 NTC65690:NTC65700 NJG65690:NJG65700 MZK65690:MZK65700 MPO65690:MPO65700 MFS65690:MFS65700 LVW65690:LVW65700 LMA65690:LMA65700 LCE65690:LCE65700 KSI65690:KSI65700 KIM65690:KIM65700 JYQ65690:JYQ65700 JOU65690:JOU65700 JEY65690:JEY65700 IVC65690:IVC65700 ILG65690:ILG65700 IBK65690:IBK65700 HRO65690:HRO65700 HHS65690:HHS65700 GXW65690:GXW65700 GOA65690:GOA65700 GEE65690:GEE65700 FUI65690:FUI65700 FKM65690:FKM65700 FAQ65690:FAQ65700 EQU65690:EQU65700 EGY65690:EGY65700 DXC65690:DXC65700 DNG65690:DNG65700 DDK65690:DDK65700 CTO65690:CTO65700 CJS65690:CJS65700 BZW65690:BZW65700 BQA65690:BQA65700 BGE65690:BGE65700 AWI65690:AWI65700 AMM65690:AMM65700 ACQ65690:ACQ65700 SU65690:SU65700 IY65690:IY65700 C65690:C65700 WVK154:WVK164 WLO154:WLO164 WBS154:WBS164 VRW154:VRW164 VIA154:VIA164 UYE154:UYE164 UOI154:UOI164 UEM154:UEM164 TUQ154:TUQ164 TKU154:TKU164 TAY154:TAY164 SRC154:SRC164 SHG154:SHG164 RXK154:RXK164 RNO154:RNO164 RDS154:RDS164 QTW154:QTW164 QKA154:QKA164 QAE154:QAE164 PQI154:PQI164 PGM154:PGM164 OWQ154:OWQ164 OMU154:OMU164 OCY154:OCY164 NTC154:NTC164 NJG154:NJG164 MZK154:MZK164 MPO154:MPO164 MFS154:MFS164 LVW154:LVW164 LMA154:LMA164 LCE154:LCE164 KSI154:KSI164 KIM154:KIM164 JYQ154:JYQ164 JOU154:JOU164 JEY154:JEY164 IVC154:IVC164 ILG154:ILG164 IBK154:IBK164 HRO154:HRO164 HHS154:HHS164 GXW154:GXW164 GOA154:GOA164 GEE154:GEE164 FUI154:FUI164 FKM154:FKM164 FAQ154:FAQ164 EQU154:EQU164 EGY154:EGY164 DXC154:DXC164 DNG154:DNG164 DDK154:DDK164 CTO154:CTO164 CJS154:CJS164 BZW154:BZW164 BQA154:BQA164 BGE154:BGE164 AWI154:AWI164 AMM154:AMM164 ACQ154:ACQ164 SU154:SU164 IY154:IY164">
      <formula1>$C$329:$C$370</formula1>
    </dataValidation>
    <dataValidation type="list" allowBlank="1" showInputMessage="1" showErrorMessage="1" sqref="C144 WVK983184 WLO983184 WBS983184 VRW983184 VIA983184 UYE983184 UOI983184 UEM983184 TUQ983184 TKU983184 TAY983184 SRC983184 SHG983184 RXK983184 RNO983184 RDS983184 QTW983184 QKA983184 QAE983184 PQI983184 PGM983184 OWQ983184 OMU983184 OCY983184 NTC983184 NJG983184 MZK983184 MPO983184 MFS983184 LVW983184 LMA983184 LCE983184 KSI983184 KIM983184 JYQ983184 JOU983184 JEY983184 IVC983184 ILG983184 IBK983184 HRO983184 HHS983184 GXW983184 GOA983184 GEE983184 FUI983184 FKM983184 FAQ983184 EQU983184 EGY983184 DXC983184 DNG983184 DDK983184 CTO983184 CJS983184 BZW983184 BQA983184 BGE983184 AWI983184 AMM983184 ACQ983184 SU983184 IY983184 C983184 WVK917648 WLO917648 WBS917648 VRW917648 VIA917648 UYE917648 UOI917648 UEM917648 TUQ917648 TKU917648 TAY917648 SRC917648 SHG917648 RXK917648 RNO917648 RDS917648 QTW917648 QKA917648 QAE917648 PQI917648 PGM917648 OWQ917648 OMU917648 OCY917648 NTC917648 NJG917648 MZK917648 MPO917648 MFS917648 LVW917648 LMA917648 LCE917648 KSI917648 KIM917648 JYQ917648 JOU917648 JEY917648 IVC917648 ILG917648 IBK917648 HRO917648 HHS917648 GXW917648 GOA917648 GEE917648 FUI917648 FKM917648 FAQ917648 EQU917648 EGY917648 DXC917648 DNG917648 DDK917648 CTO917648 CJS917648 BZW917648 BQA917648 BGE917648 AWI917648 AMM917648 ACQ917648 SU917648 IY917648 C917648 WVK852112 WLO852112 WBS852112 VRW852112 VIA852112 UYE852112 UOI852112 UEM852112 TUQ852112 TKU852112 TAY852112 SRC852112 SHG852112 RXK852112 RNO852112 RDS852112 QTW852112 QKA852112 QAE852112 PQI852112 PGM852112 OWQ852112 OMU852112 OCY852112 NTC852112 NJG852112 MZK852112 MPO852112 MFS852112 LVW852112 LMA852112 LCE852112 KSI852112 KIM852112 JYQ852112 JOU852112 JEY852112 IVC852112 ILG852112 IBK852112 HRO852112 HHS852112 GXW852112 GOA852112 GEE852112 FUI852112 FKM852112 FAQ852112 EQU852112 EGY852112 DXC852112 DNG852112 DDK852112 CTO852112 CJS852112 BZW852112 BQA852112 BGE852112 AWI852112 AMM852112 ACQ852112 SU852112 IY852112 C852112 WVK786576 WLO786576 WBS786576 VRW786576 VIA786576 UYE786576 UOI786576 UEM786576 TUQ786576 TKU786576 TAY786576 SRC786576 SHG786576 RXK786576 RNO786576 RDS786576 QTW786576 QKA786576 QAE786576 PQI786576 PGM786576 OWQ786576 OMU786576 OCY786576 NTC786576 NJG786576 MZK786576 MPO786576 MFS786576 LVW786576 LMA786576 LCE786576 KSI786576 KIM786576 JYQ786576 JOU786576 JEY786576 IVC786576 ILG786576 IBK786576 HRO786576 HHS786576 GXW786576 GOA786576 GEE786576 FUI786576 FKM786576 FAQ786576 EQU786576 EGY786576 DXC786576 DNG786576 DDK786576 CTO786576 CJS786576 BZW786576 BQA786576 BGE786576 AWI786576 AMM786576 ACQ786576 SU786576 IY786576 C786576 WVK721040 WLO721040 WBS721040 VRW721040 VIA721040 UYE721040 UOI721040 UEM721040 TUQ721040 TKU721040 TAY721040 SRC721040 SHG721040 RXK721040 RNO721040 RDS721040 QTW721040 QKA721040 QAE721040 PQI721040 PGM721040 OWQ721040 OMU721040 OCY721040 NTC721040 NJG721040 MZK721040 MPO721040 MFS721040 LVW721040 LMA721040 LCE721040 KSI721040 KIM721040 JYQ721040 JOU721040 JEY721040 IVC721040 ILG721040 IBK721040 HRO721040 HHS721040 GXW721040 GOA721040 GEE721040 FUI721040 FKM721040 FAQ721040 EQU721040 EGY721040 DXC721040 DNG721040 DDK721040 CTO721040 CJS721040 BZW721040 BQA721040 BGE721040 AWI721040 AMM721040 ACQ721040 SU721040 IY721040 C721040 WVK655504 WLO655504 WBS655504 VRW655504 VIA655504 UYE655504 UOI655504 UEM655504 TUQ655504 TKU655504 TAY655504 SRC655504 SHG655504 RXK655504 RNO655504 RDS655504 QTW655504 QKA655504 QAE655504 PQI655504 PGM655504 OWQ655504 OMU655504 OCY655504 NTC655504 NJG655504 MZK655504 MPO655504 MFS655504 LVW655504 LMA655504 LCE655504 KSI655504 KIM655504 JYQ655504 JOU655504 JEY655504 IVC655504 ILG655504 IBK655504 HRO655504 HHS655504 GXW655504 GOA655504 GEE655504 FUI655504 FKM655504 FAQ655504 EQU655504 EGY655504 DXC655504 DNG655504 DDK655504 CTO655504 CJS655504 BZW655504 BQA655504 BGE655504 AWI655504 AMM655504 ACQ655504 SU655504 IY655504 C655504 WVK589968 WLO589968 WBS589968 VRW589968 VIA589968 UYE589968 UOI589968 UEM589968 TUQ589968 TKU589968 TAY589968 SRC589968 SHG589968 RXK589968 RNO589968 RDS589968 QTW589968 QKA589968 QAE589968 PQI589968 PGM589968 OWQ589968 OMU589968 OCY589968 NTC589968 NJG589968 MZK589968 MPO589968 MFS589968 LVW589968 LMA589968 LCE589968 KSI589968 KIM589968 JYQ589968 JOU589968 JEY589968 IVC589968 ILG589968 IBK589968 HRO589968 HHS589968 GXW589968 GOA589968 GEE589968 FUI589968 FKM589968 FAQ589968 EQU589968 EGY589968 DXC589968 DNG589968 DDK589968 CTO589968 CJS589968 BZW589968 BQA589968 BGE589968 AWI589968 AMM589968 ACQ589968 SU589968 IY589968 C589968 WVK524432 WLO524432 WBS524432 VRW524432 VIA524432 UYE524432 UOI524432 UEM524432 TUQ524432 TKU524432 TAY524432 SRC524432 SHG524432 RXK524432 RNO524432 RDS524432 QTW524432 QKA524432 QAE524432 PQI524432 PGM524432 OWQ524432 OMU524432 OCY524432 NTC524432 NJG524432 MZK524432 MPO524432 MFS524432 LVW524432 LMA524432 LCE524432 KSI524432 KIM524432 JYQ524432 JOU524432 JEY524432 IVC524432 ILG524432 IBK524432 HRO524432 HHS524432 GXW524432 GOA524432 GEE524432 FUI524432 FKM524432 FAQ524432 EQU524432 EGY524432 DXC524432 DNG524432 DDK524432 CTO524432 CJS524432 BZW524432 BQA524432 BGE524432 AWI524432 AMM524432 ACQ524432 SU524432 IY524432 C524432 WVK458896 WLO458896 WBS458896 VRW458896 VIA458896 UYE458896 UOI458896 UEM458896 TUQ458896 TKU458896 TAY458896 SRC458896 SHG458896 RXK458896 RNO458896 RDS458896 QTW458896 QKA458896 QAE458896 PQI458896 PGM458896 OWQ458896 OMU458896 OCY458896 NTC458896 NJG458896 MZK458896 MPO458896 MFS458896 LVW458896 LMA458896 LCE458896 KSI458896 KIM458896 JYQ458896 JOU458896 JEY458896 IVC458896 ILG458896 IBK458896 HRO458896 HHS458896 GXW458896 GOA458896 GEE458896 FUI458896 FKM458896 FAQ458896 EQU458896 EGY458896 DXC458896 DNG458896 DDK458896 CTO458896 CJS458896 BZW458896 BQA458896 BGE458896 AWI458896 AMM458896 ACQ458896 SU458896 IY458896 C458896 WVK393360 WLO393360 WBS393360 VRW393360 VIA393360 UYE393360 UOI393360 UEM393360 TUQ393360 TKU393360 TAY393360 SRC393360 SHG393360 RXK393360 RNO393360 RDS393360 QTW393360 QKA393360 QAE393360 PQI393360 PGM393360 OWQ393360 OMU393360 OCY393360 NTC393360 NJG393360 MZK393360 MPO393360 MFS393360 LVW393360 LMA393360 LCE393360 KSI393360 KIM393360 JYQ393360 JOU393360 JEY393360 IVC393360 ILG393360 IBK393360 HRO393360 HHS393360 GXW393360 GOA393360 GEE393360 FUI393360 FKM393360 FAQ393360 EQU393360 EGY393360 DXC393360 DNG393360 DDK393360 CTO393360 CJS393360 BZW393360 BQA393360 BGE393360 AWI393360 AMM393360 ACQ393360 SU393360 IY393360 C393360 WVK327824 WLO327824 WBS327824 VRW327824 VIA327824 UYE327824 UOI327824 UEM327824 TUQ327824 TKU327824 TAY327824 SRC327824 SHG327824 RXK327824 RNO327824 RDS327824 QTW327824 QKA327824 QAE327824 PQI327824 PGM327824 OWQ327824 OMU327824 OCY327824 NTC327824 NJG327824 MZK327824 MPO327824 MFS327824 LVW327824 LMA327824 LCE327824 KSI327824 KIM327824 JYQ327824 JOU327824 JEY327824 IVC327824 ILG327824 IBK327824 HRO327824 HHS327824 GXW327824 GOA327824 GEE327824 FUI327824 FKM327824 FAQ327824 EQU327824 EGY327824 DXC327824 DNG327824 DDK327824 CTO327824 CJS327824 BZW327824 BQA327824 BGE327824 AWI327824 AMM327824 ACQ327824 SU327824 IY327824 C327824 WVK262288 WLO262288 WBS262288 VRW262288 VIA262288 UYE262288 UOI262288 UEM262288 TUQ262288 TKU262288 TAY262288 SRC262288 SHG262288 RXK262288 RNO262288 RDS262288 QTW262288 QKA262288 QAE262288 PQI262288 PGM262288 OWQ262288 OMU262288 OCY262288 NTC262288 NJG262288 MZK262288 MPO262288 MFS262288 LVW262288 LMA262288 LCE262288 KSI262288 KIM262288 JYQ262288 JOU262288 JEY262288 IVC262288 ILG262288 IBK262288 HRO262288 HHS262288 GXW262288 GOA262288 GEE262288 FUI262288 FKM262288 FAQ262288 EQU262288 EGY262288 DXC262288 DNG262288 DDK262288 CTO262288 CJS262288 BZW262288 BQA262288 BGE262288 AWI262288 AMM262288 ACQ262288 SU262288 IY262288 C262288 WVK196752 WLO196752 WBS196752 VRW196752 VIA196752 UYE196752 UOI196752 UEM196752 TUQ196752 TKU196752 TAY196752 SRC196752 SHG196752 RXK196752 RNO196752 RDS196752 QTW196752 QKA196752 QAE196752 PQI196752 PGM196752 OWQ196752 OMU196752 OCY196752 NTC196752 NJG196752 MZK196752 MPO196752 MFS196752 LVW196752 LMA196752 LCE196752 KSI196752 KIM196752 JYQ196752 JOU196752 JEY196752 IVC196752 ILG196752 IBK196752 HRO196752 HHS196752 GXW196752 GOA196752 GEE196752 FUI196752 FKM196752 FAQ196752 EQU196752 EGY196752 DXC196752 DNG196752 DDK196752 CTO196752 CJS196752 BZW196752 BQA196752 BGE196752 AWI196752 AMM196752 ACQ196752 SU196752 IY196752 C196752 WVK131216 WLO131216 WBS131216 VRW131216 VIA131216 UYE131216 UOI131216 UEM131216 TUQ131216 TKU131216 TAY131216 SRC131216 SHG131216 RXK131216 RNO131216 RDS131216 QTW131216 QKA131216 QAE131216 PQI131216 PGM131216 OWQ131216 OMU131216 OCY131216 NTC131216 NJG131216 MZK131216 MPO131216 MFS131216 LVW131216 LMA131216 LCE131216 KSI131216 KIM131216 JYQ131216 JOU131216 JEY131216 IVC131216 ILG131216 IBK131216 HRO131216 HHS131216 GXW131216 GOA131216 GEE131216 FUI131216 FKM131216 FAQ131216 EQU131216 EGY131216 DXC131216 DNG131216 DDK131216 CTO131216 CJS131216 BZW131216 BQA131216 BGE131216 AWI131216 AMM131216 ACQ131216 SU131216 IY131216 C131216 WVK65680 WLO65680 WBS65680 VRW65680 VIA65680 UYE65680 UOI65680 UEM65680 TUQ65680 TKU65680 TAY65680 SRC65680 SHG65680 RXK65680 RNO65680 RDS65680 QTW65680 QKA65680 QAE65680 PQI65680 PGM65680 OWQ65680 OMU65680 OCY65680 NTC65680 NJG65680 MZK65680 MPO65680 MFS65680 LVW65680 LMA65680 LCE65680 KSI65680 KIM65680 JYQ65680 JOU65680 JEY65680 IVC65680 ILG65680 IBK65680 HRO65680 HHS65680 GXW65680 GOA65680 GEE65680 FUI65680 FKM65680 FAQ65680 EQU65680 EGY65680 DXC65680 DNG65680 DDK65680 CTO65680 CJS65680 BZW65680 BQA65680 BGE65680 AWI65680 AMM65680 ACQ65680 SU65680 IY65680 C65680 WVK144 WLO144 WBS144 VRW144 VIA144 UYE144 UOI144 UEM144 TUQ144 TKU144 TAY144 SRC144 SHG144 RXK144 RNO144 RDS144 QTW144 QKA144 QAE144 PQI144 PGM144 OWQ144 OMU144 OCY144 NTC144 NJG144 MZK144 MPO144 MFS144 LVW144 LMA144 LCE144 KSI144 KIM144 JYQ144 JOU144 JEY144 IVC144 ILG144 IBK144 HRO144 HHS144 GXW144 GOA144 GEE144 FUI144 FKM144 FAQ144 EQU144 EGY144 DXC144 DNG144 DDK144 CTO144 CJS144 BZW144 BQA144 BGE144 AWI144 AMM144 ACQ144 SU144 IY144">
      <formula1>$C$323:$C$326</formula1>
    </dataValidation>
    <dataValidation type="list" allowBlank="1" showInputMessage="1" showErrorMessage="1" sqref="C126:C136 WVK983166:WVK983176 WLO983166:WLO983176 WBS983166:WBS983176 VRW983166:VRW983176 VIA983166:VIA983176 UYE983166:UYE983176 UOI983166:UOI983176 UEM983166:UEM983176 TUQ983166:TUQ983176 TKU983166:TKU983176 TAY983166:TAY983176 SRC983166:SRC983176 SHG983166:SHG983176 RXK983166:RXK983176 RNO983166:RNO983176 RDS983166:RDS983176 QTW983166:QTW983176 QKA983166:QKA983176 QAE983166:QAE983176 PQI983166:PQI983176 PGM983166:PGM983176 OWQ983166:OWQ983176 OMU983166:OMU983176 OCY983166:OCY983176 NTC983166:NTC983176 NJG983166:NJG983176 MZK983166:MZK983176 MPO983166:MPO983176 MFS983166:MFS983176 LVW983166:LVW983176 LMA983166:LMA983176 LCE983166:LCE983176 KSI983166:KSI983176 KIM983166:KIM983176 JYQ983166:JYQ983176 JOU983166:JOU983176 JEY983166:JEY983176 IVC983166:IVC983176 ILG983166:ILG983176 IBK983166:IBK983176 HRO983166:HRO983176 HHS983166:HHS983176 GXW983166:GXW983176 GOA983166:GOA983176 GEE983166:GEE983176 FUI983166:FUI983176 FKM983166:FKM983176 FAQ983166:FAQ983176 EQU983166:EQU983176 EGY983166:EGY983176 DXC983166:DXC983176 DNG983166:DNG983176 DDK983166:DDK983176 CTO983166:CTO983176 CJS983166:CJS983176 BZW983166:BZW983176 BQA983166:BQA983176 BGE983166:BGE983176 AWI983166:AWI983176 AMM983166:AMM983176 ACQ983166:ACQ983176 SU983166:SU983176 IY983166:IY983176 C983166:C983176 WVK917630:WVK917640 WLO917630:WLO917640 WBS917630:WBS917640 VRW917630:VRW917640 VIA917630:VIA917640 UYE917630:UYE917640 UOI917630:UOI917640 UEM917630:UEM917640 TUQ917630:TUQ917640 TKU917630:TKU917640 TAY917630:TAY917640 SRC917630:SRC917640 SHG917630:SHG917640 RXK917630:RXK917640 RNO917630:RNO917640 RDS917630:RDS917640 QTW917630:QTW917640 QKA917630:QKA917640 QAE917630:QAE917640 PQI917630:PQI917640 PGM917630:PGM917640 OWQ917630:OWQ917640 OMU917630:OMU917640 OCY917630:OCY917640 NTC917630:NTC917640 NJG917630:NJG917640 MZK917630:MZK917640 MPO917630:MPO917640 MFS917630:MFS917640 LVW917630:LVW917640 LMA917630:LMA917640 LCE917630:LCE917640 KSI917630:KSI917640 KIM917630:KIM917640 JYQ917630:JYQ917640 JOU917630:JOU917640 JEY917630:JEY917640 IVC917630:IVC917640 ILG917630:ILG917640 IBK917630:IBK917640 HRO917630:HRO917640 HHS917630:HHS917640 GXW917630:GXW917640 GOA917630:GOA917640 GEE917630:GEE917640 FUI917630:FUI917640 FKM917630:FKM917640 FAQ917630:FAQ917640 EQU917630:EQU917640 EGY917630:EGY917640 DXC917630:DXC917640 DNG917630:DNG917640 DDK917630:DDK917640 CTO917630:CTO917640 CJS917630:CJS917640 BZW917630:BZW917640 BQA917630:BQA917640 BGE917630:BGE917640 AWI917630:AWI917640 AMM917630:AMM917640 ACQ917630:ACQ917640 SU917630:SU917640 IY917630:IY917640 C917630:C917640 WVK852094:WVK852104 WLO852094:WLO852104 WBS852094:WBS852104 VRW852094:VRW852104 VIA852094:VIA852104 UYE852094:UYE852104 UOI852094:UOI852104 UEM852094:UEM852104 TUQ852094:TUQ852104 TKU852094:TKU852104 TAY852094:TAY852104 SRC852094:SRC852104 SHG852094:SHG852104 RXK852094:RXK852104 RNO852094:RNO852104 RDS852094:RDS852104 QTW852094:QTW852104 QKA852094:QKA852104 QAE852094:QAE852104 PQI852094:PQI852104 PGM852094:PGM852104 OWQ852094:OWQ852104 OMU852094:OMU852104 OCY852094:OCY852104 NTC852094:NTC852104 NJG852094:NJG852104 MZK852094:MZK852104 MPO852094:MPO852104 MFS852094:MFS852104 LVW852094:LVW852104 LMA852094:LMA852104 LCE852094:LCE852104 KSI852094:KSI852104 KIM852094:KIM852104 JYQ852094:JYQ852104 JOU852094:JOU852104 JEY852094:JEY852104 IVC852094:IVC852104 ILG852094:ILG852104 IBK852094:IBK852104 HRO852094:HRO852104 HHS852094:HHS852104 GXW852094:GXW852104 GOA852094:GOA852104 GEE852094:GEE852104 FUI852094:FUI852104 FKM852094:FKM852104 FAQ852094:FAQ852104 EQU852094:EQU852104 EGY852094:EGY852104 DXC852094:DXC852104 DNG852094:DNG852104 DDK852094:DDK852104 CTO852094:CTO852104 CJS852094:CJS852104 BZW852094:BZW852104 BQA852094:BQA852104 BGE852094:BGE852104 AWI852094:AWI852104 AMM852094:AMM852104 ACQ852094:ACQ852104 SU852094:SU852104 IY852094:IY852104 C852094:C852104 WVK786558:WVK786568 WLO786558:WLO786568 WBS786558:WBS786568 VRW786558:VRW786568 VIA786558:VIA786568 UYE786558:UYE786568 UOI786558:UOI786568 UEM786558:UEM786568 TUQ786558:TUQ786568 TKU786558:TKU786568 TAY786558:TAY786568 SRC786558:SRC786568 SHG786558:SHG786568 RXK786558:RXK786568 RNO786558:RNO786568 RDS786558:RDS786568 QTW786558:QTW786568 QKA786558:QKA786568 QAE786558:QAE786568 PQI786558:PQI786568 PGM786558:PGM786568 OWQ786558:OWQ786568 OMU786558:OMU786568 OCY786558:OCY786568 NTC786558:NTC786568 NJG786558:NJG786568 MZK786558:MZK786568 MPO786558:MPO786568 MFS786558:MFS786568 LVW786558:LVW786568 LMA786558:LMA786568 LCE786558:LCE786568 KSI786558:KSI786568 KIM786558:KIM786568 JYQ786558:JYQ786568 JOU786558:JOU786568 JEY786558:JEY786568 IVC786558:IVC786568 ILG786558:ILG786568 IBK786558:IBK786568 HRO786558:HRO786568 HHS786558:HHS786568 GXW786558:GXW786568 GOA786558:GOA786568 GEE786558:GEE786568 FUI786558:FUI786568 FKM786558:FKM786568 FAQ786558:FAQ786568 EQU786558:EQU786568 EGY786558:EGY786568 DXC786558:DXC786568 DNG786558:DNG786568 DDK786558:DDK786568 CTO786558:CTO786568 CJS786558:CJS786568 BZW786558:BZW786568 BQA786558:BQA786568 BGE786558:BGE786568 AWI786558:AWI786568 AMM786558:AMM786568 ACQ786558:ACQ786568 SU786558:SU786568 IY786558:IY786568 C786558:C786568 WVK721022:WVK721032 WLO721022:WLO721032 WBS721022:WBS721032 VRW721022:VRW721032 VIA721022:VIA721032 UYE721022:UYE721032 UOI721022:UOI721032 UEM721022:UEM721032 TUQ721022:TUQ721032 TKU721022:TKU721032 TAY721022:TAY721032 SRC721022:SRC721032 SHG721022:SHG721032 RXK721022:RXK721032 RNO721022:RNO721032 RDS721022:RDS721032 QTW721022:QTW721032 QKA721022:QKA721032 QAE721022:QAE721032 PQI721022:PQI721032 PGM721022:PGM721032 OWQ721022:OWQ721032 OMU721022:OMU721032 OCY721022:OCY721032 NTC721022:NTC721032 NJG721022:NJG721032 MZK721022:MZK721032 MPO721022:MPO721032 MFS721022:MFS721032 LVW721022:LVW721032 LMA721022:LMA721032 LCE721022:LCE721032 KSI721022:KSI721032 KIM721022:KIM721032 JYQ721022:JYQ721032 JOU721022:JOU721032 JEY721022:JEY721032 IVC721022:IVC721032 ILG721022:ILG721032 IBK721022:IBK721032 HRO721022:HRO721032 HHS721022:HHS721032 GXW721022:GXW721032 GOA721022:GOA721032 GEE721022:GEE721032 FUI721022:FUI721032 FKM721022:FKM721032 FAQ721022:FAQ721032 EQU721022:EQU721032 EGY721022:EGY721032 DXC721022:DXC721032 DNG721022:DNG721032 DDK721022:DDK721032 CTO721022:CTO721032 CJS721022:CJS721032 BZW721022:BZW721032 BQA721022:BQA721032 BGE721022:BGE721032 AWI721022:AWI721032 AMM721022:AMM721032 ACQ721022:ACQ721032 SU721022:SU721032 IY721022:IY721032 C721022:C721032 WVK655486:WVK655496 WLO655486:WLO655496 WBS655486:WBS655496 VRW655486:VRW655496 VIA655486:VIA655496 UYE655486:UYE655496 UOI655486:UOI655496 UEM655486:UEM655496 TUQ655486:TUQ655496 TKU655486:TKU655496 TAY655486:TAY655496 SRC655486:SRC655496 SHG655486:SHG655496 RXK655486:RXK655496 RNO655486:RNO655496 RDS655486:RDS655496 QTW655486:QTW655496 QKA655486:QKA655496 QAE655486:QAE655496 PQI655486:PQI655496 PGM655486:PGM655496 OWQ655486:OWQ655496 OMU655486:OMU655496 OCY655486:OCY655496 NTC655486:NTC655496 NJG655486:NJG655496 MZK655486:MZK655496 MPO655486:MPO655496 MFS655486:MFS655496 LVW655486:LVW655496 LMA655486:LMA655496 LCE655486:LCE655496 KSI655486:KSI655496 KIM655486:KIM655496 JYQ655486:JYQ655496 JOU655486:JOU655496 JEY655486:JEY655496 IVC655486:IVC655496 ILG655486:ILG655496 IBK655486:IBK655496 HRO655486:HRO655496 HHS655486:HHS655496 GXW655486:GXW655496 GOA655486:GOA655496 GEE655486:GEE655496 FUI655486:FUI655496 FKM655486:FKM655496 FAQ655486:FAQ655496 EQU655486:EQU655496 EGY655486:EGY655496 DXC655486:DXC655496 DNG655486:DNG655496 DDK655486:DDK655496 CTO655486:CTO655496 CJS655486:CJS655496 BZW655486:BZW655496 BQA655486:BQA655496 BGE655486:BGE655496 AWI655486:AWI655496 AMM655486:AMM655496 ACQ655486:ACQ655496 SU655486:SU655496 IY655486:IY655496 C655486:C655496 WVK589950:WVK589960 WLO589950:WLO589960 WBS589950:WBS589960 VRW589950:VRW589960 VIA589950:VIA589960 UYE589950:UYE589960 UOI589950:UOI589960 UEM589950:UEM589960 TUQ589950:TUQ589960 TKU589950:TKU589960 TAY589950:TAY589960 SRC589950:SRC589960 SHG589950:SHG589960 RXK589950:RXK589960 RNO589950:RNO589960 RDS589950:RDS589960 QTW589950:QTW589960 QKA589950:QKA589960 QAE589950:QAE589960 PQI589950:PQI589960 PGM589950:PGM589960 OWQ589950:OWQ589960 OMU589950:OMU589960 OCY589950:OCY589960 NTC589950:NTC589960 NJG589950:NJG589960 MZK589950:MZK589960 MPO589950:MPO589960 MFS589950:MFS589960 LVW589950:LVW589960 LMA589950:LMA589960 LCE589950:LCE589960 KSI589950:KSI589960 KIM589950:KIM589960 JYQ589950:JYQ589960 JOU589950:JOU589960 JEY589950:JEY589960 IVC589950:IVC589960 ILG589950:ILG589960 IBK589950:IBK589960 HRO589950:HRO589960 HHS589950:HHS589960 GXW589950:GXW589960 GOA589950:GOA589960 GEE589950:GEE589960 FUI589950:FUI589960 FKM589950:FKM589960 FAQ589950:FAQ589960 EQU589950:EQU589960 EGY589950:EGY589960 DXC589950:DXC589960 DNG589950:DNG589960 DDK589950:DDK589960 CTO589950:CTO589960 CJS589950:CJS589960 BZW589950:BZW589960 BQA589950:BQA589960 BGE589950:BGE589960 AWI589950:AWI589960 AMM589950:AMM589960 ACQ589950:ACQ589960 SU589950:SU589960 IY589950:IY589960 C589950:C589960 WVK524414:WVK524424 WLO524414:WLO524424 WBS524414:WBS524424 VRW524414:VRW524424 VIA524414:VIA524424 UYE524414:UYE524424 UOI524414:UOI524424 UEM524414:UEM524424 TUQ524414:TUQ524424 TKU524414:TKU524424 TAY524414:TAY524424 SRC524414:SRC524424 SHG524414:SHG524424 RXK524414:RXK524424 RNO524414:RNO524424 RDS524414:RDS524424 QTW524414:QTW524424 QKA524414:QKA524424 QAE524414:QAE524424 PQI524414:PQI524424 PGM524414:PGM524424 OWQ524414:OWQ524424 OMU524414:OMU524424 OCY524414:OCY524424 NTC524414:NTC524424 NJG524414:NJG524424 MZK524414:MZK524424 MPO524414:MPO524424 MFS524414:MFS524424 LVW524414:LVW524424 LMA524414:LMA524424 LCE524414:LCE524424 KSI524414:KSI524424 KIM524414:KIM524424 JYQ524414:JYQ524424 JOU524414:JOU524424 JEY524414:JEY524424 IVC524414:IVC524424 ILG524414:ILG524424 IBK524414:IBK524424 HRO524414:HRO524424 HHS524414:HHS524424 GXW524414:GXW524424 GOA524414:GOA524424 GEE524414:GEE524424 FUI524414:FUI524424 FKM524414:FKM524424 FAQ524414:FAQ524424 EQU524414:EQU524424 EGY524414:EGY524424 DXC524414:DXC524424 DNG524414:DNG524424 DDK524414:DDK524424 CTO524414:CTO524424 CJS524414:CJS524424 BZW524414:BZW524424 BQA524414:BQA524424 BGE524414:BGE524424 AWI524414:AWI524424 AMM524414:AMM524424 ACQ524414:ACQ524424 SU524414:SU524424 IY524414:IY524424 C524414:C524424 WVK458878:WVK458888 WLO458878:WLO458888 WBS458878:WBS458888 VRW458878:VRW458888 VIA458878:VIA458888 UYE458878:UYE458888 UOI458878:UOI458888 UEM458878:UEM458888 TUQ458878:TUQ458888 TKU458878:TKU458888 TAY458878:TAY458888 SRC458878:SRC458888 SHG458878:SHG458888 RXK458878:RXK458888 RNO458878:RNO458888 RDS458878:RDS458888 QTW458878:QTW458888 QKA458878:QKA458888 QAE458878:QAE458888 PQI458878:PQI458888 PGM458878:PGM458888 OWQ458878:OWQ458888 OMU458878:OMU458888 OCY458878:OCY458888 NTC458878:NTC458888 NJG458878:NJG458888 MZK458878:MZK458888 MPO458878:MPO458888 MFS458878:MFS458888 LVW458878:LVW458888 LMA458878:LMA458888 LCE458878:LCE458888 KSI458878:KSI458888 KIM458878:KIM458888 JYQ458878:JYQ458888 JOU458878:JOU458888 JEY458878:JEY458888 IVC458878:IVC458888 ILG458878:ILG458888 IBK458878:IBK458888 HRO458878:HRO458888 HHS458878:HHS458888 GXW458878:GXW458888 GOA458878:GOA458888 GEE458878:GEE458888 FUI458878:FUI458888 FKM458878:FKM458888 FAQ458878:FAQ458888 EQU458878:EQU458888 EGY458878:EGY458888 DXC458878:DXC458888 DNG458878:DNG458888 DDK458878:DDK458888 CTO458878:CTO458888 CJS458878:CJS458888 BZW458878:BZW458888 BQA458878:BQA458888 BGE458878:BGE458888 AWI458878:AWI458888 AMM458878:AMM458888 ACQ458878:ACQ458888 SU458878:SU458888 IY458878:IY458888 C458878:C458888 WVK393342:WVK393352 WLO393342:WLO393352 WBS393342:WBS393352 VRW393342:VRW393352 VIA393342:VIA393352 UYE393342:UYE393352 UOI393342:UOI393352 UEM393342:UEM393352 TUQ393342:TUQ393352 TKU393342:TKU393352 TAY393342:TAY393352 SRC393342:SRC393352 SHG393342:SHG393352 RXK393342:RXK393352 RNO393342:RNO393352 RDS393342:RDS393352 QTW393342:QTW393352 QKA393342:QKA393352 QAE393342:QAE393352 PQI393342:PQI393352 PGM393342:PGM393352 OWQ393342:OWQ393352 OMU393342:OMU393352 OCY393342:OCY393352 NTC393342:NTC393352 NJG393342:NJG393352 MZK393342:MZK393352 MPO393342:MPO393352 MFS393342:MFS393352 LVW393342:LVW393352 LMA393342:LMA393352 LCE393342:LCE393352 KSI393342:KSI393352 KIM393342:KIM393352 JYQ393342:JYQ393352 JOU393342:JOU393352 JEY393342:JEY393352 IVC393342:IVC393352 ILG393342:ILG393352 IBK393342:IBK393352 HRO393342:HRO393352 HHS393342:HHS393352 GXW393342:GXW393352 GOA393342:GOA393352 GEE393342:GEE393352 FUI393342:FUI393352 FKM393342:FKM393352 FAQ393342:FAQ393352 EQU393342:EQU393352 EGY393342:EGY393352 DXC393342:DXC393352 DNG393342:DNG393352 DDK393342:DDK393352 CTO393342:CTO393352 CJS393342:CJS393352 BZW393342:BZW393352 BQA393342:BQA393352 BGE393342:BGE393352 AWI393342:AWI393352 AMM393342:AMM393352 ACQ393342:ACQ393352 SU393342:SU393352 IY393342:IY393352 C393342:C393352 WVK327806:WVK327816 WLO327806:WLO327816 WBS327806:WBS327816 VRW327806:VRW327816 VIA327806:VIA327816 UYE327806:UYE327816 UOI327806:UOI327816 UEM327806:UEM327816 TUQ327806:TUQ327816 TKU327806:TKU327816 TAY327806:TAY327816 SRC327806:SRC327816 SHG327806:SHG327816 RXK327806:RXK327816 RNO327806:RNO327816 RDS327806:RDS327816 QTW327806:QTW327816 QKA327806:QKA327816 QAE327806:QAE327816 PQI327806:PQI327816 PGM327806:PGM327816 OWQ327806:OWQ327816 OMU327806:OMU327816 OCY327806:OCY327816 NTC327806:NTC327816 NJG327806:NJG327816 MZK327806:MZK327816 MPO327806:MPO327816 MFS327806:MFS327816 LVW327806:LVW327816 LMA327806:LMA327816 LCE327806:LCE327816 KSI327806:KSI327816 KIM327806:KIM327816 JYQ327806:JYQ327816 JOU327806:JOU327816 JEY327806:JEY327816 IVC327806:IVC327816 ILG327806:ILG327816 IBK327806:IBK327816 HRO327806:HRO327816 HHS327806:HHS327816 GXW327806:GXW327816 GOA327806:GOA327816 GEE327806:GEE327816 FUI327806:FUI327816 FKM327806:FKM327816 FAQ327806:FAQ327816 EQU327806:EQU327816 EGY327806:EGY327816 DXC327806:DXC327816 DNG327806:DNG327816 DDK327806:DDK327816 CTO327806:CTO327816 CJS327806:CJS327816 BZW327806:BZW327816 BQA327806:BQA327816 BGE327806:BGE327816 AWI327806:AWI327816 AMM327806:AMM327816 ACQ327806:ACQ327816 SU327806:SU327816 IY327806:IY327816 C327806:C327816 WVK262270:WVK262280 WLO262270:WLO262280 WBS262270:WBS262280 VRW262270:VRW262280 VIA262270:VIA262280 UYE262270:UYE262280 UOI262270:UOI262280 UEM262270:UEM262280 TUQ262270:TUQ262280 TKU262270:TKU262280 TAY262270:TAY262280 SRC262270:SRC262280 SHG262270:SHG262280 RXK262270:RXK262280 RNO262270:RNO262280 RDS262270:RDS262280 QTW262270:QTW262280 QKA262270:QKA262280 QAE262270:QAE262280 PQI262270:PQI262280 PGM262270:PGM262280 OWQ262270:OWQ262280 OMU262270:OMU262280 OCY262270:OCY262280 NTC262270:NTC262280 NJG262270:NJG262280 MZK262270:MZK262280 MPO262270:MPO262280 MFS262270:MFS262280 LVW262270:LVW262280 LMA262270:LMA262280 LCE262270:LCE262280 KSI262270:KSI262280 KIM262270:KIM262280 JYQ262270:JYQ262280 JOU262270:JOU262280 JEY262270:JEY262280 IVC262270:IVC262280 ILG262270:ILG262280 IBK262270:IBK262280 HRO262270:HRO262280 HHS262270:HHS262280 GXW262270:GXW262280 GOA262270:GOA262280 GEE262270:GEE262280 FUI262270:FUI262280 FKM262270:FKM262280 FAQ262270:FAQ262280 EQU262270:EQU262280 EGY262270:EGY262280 DXC262270:DXC262280 DNG262270:DNG262280 DDK262270:DDK262280 CTO262270:CTO262280 CJS262270:CJS262280 BZW262270:BZW262280 BQA262270:BQA262280 BGE262270:BGE262280 AWI262270:AWI262280 AMM262270:AMM262280 ACQ262270:ACQ262280 SU262270:SU262280 IY262270:IY262280 C262270:C262280 WVK196734:WVK196744 WLO196734:WLO196744 WBS196734:WBS196744 VRW196734:VRW196744 VIA196734:VIA196744 UYE196734:UYE196744 UOI196734:UOI196744 UEM196734:UEM196744 TUQ196734:TUQ196744 TKU196734:TKU196744 TAY196734:TAY196744 SRC196734:SRC196744 SHG196734:SHG196744 RXK196734:RXK196744 RNO196734:RNO196744 RDS196734:RDS196744 QTW196734:QTW196744 QKA196734:QKA196744 QAE196734:QAE196744 PQI196734:PQI196744 PGM196734:PGM196744 OWQ196734:OWQ196744 OMU196734:OMU196744 OCY196734:OCY196744 NTC196734:NTC196744 NJG196734:NJG196744 MZK196734:MZK196744 MPO196734:MPO196744 MFS196734:MFS196744 LVW196734:LVW196744 LMA196734:LMA196744 LCE196734:LCE196744 KSI196734:KSI196744 KIM196734:KIM196744 JYQ196734:JYQ196744 JOU196734:JOU196744 JEY196734:JEY196744 IVC196734:IVC196744 ILG196734:ILG196744 IBK196734:IBK196744 HRO196734:HRO196744 HHS196734:HHS196744 GXW196734:GXW196744 GOA196734:GOA196744 GEE196734:GEE196744 FUI196734:FUI196744 FKM196734:FKM196744 FAQ196734:FAQ196744 EQU196734:EQU196744 EGY196734:EGY196744 DXC196734:DXC196744 DNG196734:DNG196744 DDK196734:DDK196744 CTO196734:CTO196744 CJS196734:CJS196744 BZW196734:BZW196744 BQA196734:BQA196744 BGE196734:BGE196744 AWI196734:AWI196744 AMM196734:AMM196744 ACQ196734:ACQ196744 SU196734:SU196744 IY196734:IY196744 C196734:C196744 WVK131198:WVK131208 WLO131198:WLO131208 WBS131198:WBS131208 VRW131198:VRW131208 VIA131198:VIA131208 UYE131198:UYE131208 UOI131198:UOI131208 UEM131198:UEM131208 TUQ131198:TUQ131208 TKU131198:TKU131208 TAY131198:TAY131208 SRC131198:SRC131208 SHG131198:SHG131208 RXK131198:RXK131208 RNO131198:RNO131208 RDS131198:RDS131208 QTW131198:QTW131208 QKA131198:QKA131208 QAE131198:QAE131208 PQI131198:PQI131208 PGM131198:PGM131208 OWQ131198:OWQ131208 OMU131198:OMU131208 OCY131198:OCY131208 NTC131198:NTC131208 NJG131198:NJG131208 MZK131198:MZK131208 MPO131198:MPO131208 MFS131198:MFS131208 LVW131198:LVW131208 LMA131198:LMA131208 LCE131198:LCE131208 KSI131198:KSI131208 KIM131198:KIM131208 JYQ131198:JYQ131208 JOU131198:JOU131208 JEY131198:JEY131208 IVC131198:IVC131208 ILG131198:ILG131208 IBK131198:IBK131208 HRO131198:HRO131208 HHS131198:HHS131208 GXW131198:GXW131208 GOA131198:GOA131208 GEE131198:GEE131208 FUI131198:FUI131208 FKM131198:FKM131208 FAQ131198:FAQ131208 EQU131198:EQU131208 EGY131198:EGY131208 DXC131198:DXC131208 DNG131198:DNG131208 DDK131198:DDK131208 CTO131198:CTO131208 CJS131198:CJS131208 BZW131198:BZW131208 BQA131198:BQA131208 BGE131198:BGE131208 AWI131198:AWI131208 AMM131198:AMM131208 ACQ131198:ACQ131208 SU131198:SU131208 IY131198:IY131208 C131198:C131208 WVK65662:WVK65672 WLO65662:WLO65672 WBS65662:WBS65672 VRW65662:VRW65672 VIA65662:VIA65672 UYE65662:UYE65672 UOI65662:UOI65672 UEM65662:UEM65672 TUQ65662:TUQ65672 TKU65662:TKU65672 TAY65662:TAY65672 SRC65662:SRC65672 SHG65662:SHG65672 RXK65662:RXK65672 RNO65662:RNO65672 RDS65662:RDS65672 QTW65662:QTW65672 QKA65662:QKA65672 QAE65662:QAE65672 PQI65662:PQI65672 PGM65662:PGM65672 OWQ65662:OWQ65672 OMU65662:OMU65672 OCY65662:OCY65672 NTC65662:NTC65672 NJG65662:NJG65672 MZK65662:MZK65672 MPO65662:MPO65672 MFS65662:MFS65672 LVW65662:LVW65672 LMA65662:LMA65672 LCE65662:LCE65672 KSI65662:KSI65672 KIM65662:KIM65672 JYQ65662:JYQ65672 JOU65662:JOU65672 JEY65662:JEY65672 IVC65662:IVC65672 ILG65662:ILG65672 IBK65662:IBK65672 HRO65662:HRO65672 HHS65662:HHS65672 GXW65662:GXW65672 GOA65662:GOA65672 GEE65662:GEE65672 FUI65662:FUI65672 FKM65662:FKM65672 FAQ65662:FAQ65672 EQU65662:EQU65672 EGY65662:EGY65672 DXC65662:DXC65672 DNG65662:DNG65672 DDK65662:DDK65672 CTO65662:CTO65672 CJS65662:CJS65672 BZW65662:BZW65672 BQA65662:BQA65672 BGE65662:BGE65672 AWI65662:AWI65672 AMM65662:AMM65672 ACQ65662:ACQ65672 SU65662:SU65672 IY65662:IY65672 C65662:C65672 WVK126:WVK136 WLO126:WLO136 WBS126:WBS136 VRW126:VRW136 VIA126:VIA136 UYE126:UYE136 UOI126:UOI136 UEM126:UEM136 TUQ126:TUQ136 TKU126:TKU136 TAY126:TAY136 SRC126:SRC136 SHG126:SHG136 RXK126:RXK136 RNO126:RNO136 RDS126:RDS136 QTW126:QTW136 QKA126:QKA136 QAE126:QAE136 PQI126:PQI136 PGM126:PGM136 OWQ126:OWQ136 OMU126:OMU136 OCY126:OCY136 NTC126:NTC136 NJG126:NJG136 MZK126:MZK136 MPO126:MPO136 MFS126:MFS136 LVW126:LVW136 LMA126:LMA136 LCE126:LCE136 KSI126:KSI136 KIM126:KIM136 JYQ126:JYQ136 JOU126:JOU136 JEY126:JEY136 IVC126:IVC136 ILG126:ILG136 IBK126:IBK136 HRO126:HRO136 HHS126:HHS136 GXW126:GXW136 GOA126:GOA136 GEE126:GEE136 FUI126:FUI136 FKM126:FKM136 FAQ126:FAQ136 EQU126:EQU136 EGY126:EGY136 DXC126:DXC136 DNG126:DNG136 DDK126:DDK136 CTO126:CTO136 CJS126:CJS136 BZW126:BZW136 BQA126:BQA136 BGE126:BGE136 AWI126:AWI136 AMM126:AMM136 ACQ126:ACQ136 SU126:SU136 IY126:IY136">
      <formula1>$C$307:$C$318</formula1>
    </dataValidation>
    <dataValidation type="list" allowBlank="1" showInputMessage="1" showErrorMessage="1" sqref="C108:C118 WVK983148:WVK983158 WLO983148:WLO983158 WBS983148:WBS983158 VRW983148:VRW983158 VIA983148:VIA983158 UYE983148:UYE983158 UOI983148:UOI983158 UEM983148:UEM983158 TUQ983148:TUQ983158 TKU983148:TKU983158 TAY983148:TAY983158 SRC983148:SRC983158 SHG983148:SHG983158 RXK983148:RXK983158 RNO983148:RNO983158 RDS983148:RDS983158 QTW983148:QTW983158 QKA983148:QKA983158 QAE983148:QAE983158 PQI983148:PQI983158 PGM983148:PGM983158 OWQ983148:OWQ983158 OMU983148:OMU983158 OCY983148:OCY983158 NTC983148:NTC983158 NJG983148:NJG983158 MZK983148:MZK983158 MPO983148:MPO983158 MFS983148:MFS983158 LVW983148:LVW983158 LMA983148:LMA983158 LCE983148:LCE983158 KSI983148:KSI983158 KIM983148:KIM983158 JYQ983148:JYQ983158 JOU983148:JOU983158 JEY983148:JEY983158 IVC983148:IVC983158 ILG983148:ILG983158 IBK983148:IBK983158 HRO983148:HRO983158 HHS983148:HHS983158 GXW983148:GXW983158 GOA983148:GOA983158 GEE983148:GEE983158 FUI983148:FUI983158 FKM983148:FKM983158 FAQ983148:FAQ983158 EQU983148:EQU983158 EGY983148:EGY983158 DXC983148:DXC983158 DNG983148:DNG983158 DDK983148:DDK983158 CTO983148:CTO983158 CJS983148:CJS983158 BZW983148:BZW983158 BQA983148:BQA983158 BGE983148:BGE983158 AWI983148:AWI983158 AMM983148:AMM983158 ACQ983148:ACQ983158 SU983148:SU983158 IY983148:IY983158 C983148:C983158 WVK917612:WVK917622 WLO917612:WLO917622 WBS917612:WBS917622 VRW917612:VRW917622 VIA917612:VIA917622 UYE917612:UYE917622 UOI917612:UOI917622 UEM917612:UEM917622 TUQ917612:TUQ917622 TKU917612:TKU917622 TAY917612:TAY917622 SRC917612:SRC917622 SHG917612:SHG917622 RXK917612:RXK917622 RNO917612:RNO917622 RDS917612:RDS917622 QTW917612:QTW917622 QKA917612:QKA917622 QAE917612:QAE917622 PQI917612:PQI917622 PGM917612:PGM917622 OWQ917612:OWQ917622 OMU917612:OMU917622 OCY917612:OCY917622 NTC917612:NTC917622 NJG917612:NJG917622 MZK917612:MZK917622 MPO917612:MPO917622 MFS917612:MFS917622 LVW917612:LVW917622 LMA917612:LMA917622 LCE917612:LCE917622 KSI917612:KSI917622 KIM917612:KIM917622 JYQ917612:JYQ917622 JOU917612:JOU917622 JEY917612:JEY917622 IVC917612:IVC917622 ILG917612:ILG917622 IBK917612:IBK917622 HRO917612:HRO917622 HHS917612:HHS917622 GXW917612:GXW917622 GOA917612:GOA917622 GEE917612:GEE917622 FUI917612:FUI917622 FKM917612:FKM917622 FAQ917612:FAQ917622 EQU917612:EQU917622 EGY917612:EGY917622 DXC917612:DXC917622 DNG917612:DNG917622 DDK917612:DDK917622 CTO917612:CTO917622 CJS917612:CJS917622 BZW917612:BZW917622 BQA917612:BQA917622 BGE917612:BGE917622 AWI917612:AWI917622 AMM917612:AMM917622 ACQ917612:ACQ917622 SU917612:SU917622 IY917612:IY917622 C917612:C917622 WVK852076:WVK852086 WLO852076:WLO852086 WBS852076:WBS852086 VRW852076:VRW852086 VIA852076:VIA852086 UYE852076:UYE852086 UOI852076:UOI852086 UEM852076:UEM852086 TUQ852076:TUQ852086 TKU852076:TKU852086 TAY852076:TAY852086 SRC852076:SRC852086 SHG852076:SHG852086 RXK852076:RXK852086 RNO852076:RNO852086 RDS852076:RDS852086 QTW852076:QTW852086 QKA852076:QKA852086 QAE852076:QAE852086 PQI852076:PQI852086 PGM852076:PGM852086 OWQ852076:OWQ852086 OMU852076:OMU852086 OCY852076:OCY852086 NTC852076:NTC852086 NJG852076:NJG852086 MZK852076:MZK852086 MPO852076:MPO852086 MFS852076:MFS852086 LVW852076:LVW852086 LMA852076:LMA852086 LCE852076:LCE852086 KSI852076:KSI852086 KIM852076:KIM852086 JYQ852076:JYQ852086 JOU852076:JOU852086 JEY852076:JEY852086 IVC852076:IVC852086 ILG852076:ILG852086 IBK852076:IBK852086 HRO852076:HRO852086 HHS852076:HHS852086 GXW852076:GXW852086 GOA852076:GOA852086 GEE852076:GEE852086 FUI852076:FUI852086 FKM852076:FKM852086 FAQ852076:FAQ852086 EQU852076:EQU852086 EGY852076:EGY852086 DXC852076:DXC852086 DNG852076:DNG852086 DDK852076:DDK852086 CTO852076:CTO852086 CJS852076:CJS852086 BZW852076:BZW852086 BQA852076:BQA852086 BGE852076:BGE852086 AWI852076:AWI852086 AMM852076:AMM852086 ACQ852076:ACQ852086 SU852076:SU852086 IY852076:IY852086 C852076:C852086 WVK786540:WVK786550 WLO786540:WLO786550 WBS786540:WBS786550 VRW786540:VRW786550 VIA786540:VIA786550 UYE786540:UYE786550 UOI786540:UOI786550 UEM786540:UEM786550 TUQ786540:TUQ786550 TKU786540:TKU786550 TAY786540:TAY786550 SRC786540:SRC786550 SHG786540:SHG786550 RXK786540:RXK786550 RNO786540:RNO786550 RDS786540:RDS786550 QTW786540:QTW786550 QKA786540:QKA786550 QAE786540:QAE786550 PQI786540:PQI786550 PGM786540:PGM786550 OWQ786540:OWQ786550 OMU786540:OMU786550 OCY786540:OCY786550 NTC786540:NTC786550 NJG786540:NJG786550 MZK786540:MZK786550 MPO786540:MPO786550 MFS786540:MFS786550 LVW786540:LVW786550 LMA786540:LMA786550 LCE786540:LCE786550 KSI786540:KSI786550 KIM786540:KIM786550 JYQ786540:JYQ786550 JOU786540:JOU786550 JEY786540:JEY786550 IVC786540:IVC786550 ILG786540:ILG786550 IBK786540:IBK786550 HRO786540:HRO786550 HHS786540:HHS786550 GXW786540:GXW786550 GOA786540:GOA786550 GEE786540:GEE786550 FUI786540:FUI786550 FKM786540:FKM786550 FAQ786540:FAQ786550 EQU786540:EQU786550 EGY786540:EGY786550 DXC786540:DXC786550 DNG786540:DNG786550 DDK786540:DDK786550 CTO786540:CTO786550 CJS786540:CJS786550 BZW786540:BZW786550 BQA786540:BQA786550 BGE786540:BGE786550 AWI786540:AWI786550 AMM786540:AMM786550 ACQ786540:ACQ786550 SU786540:SU786550 IY786540:IY786550 C786540:C786550 WVK721004:WVK721014 WLO721004:WLO721014 WBS721004:WBS721014 VRW721004:VRW721014 VIA721004:VIA721014 UYE721004:UYE721014 UOI721004:UOI721014 UEM721004:UEM721014 TUQ721004:TUQ721014 TKU721004:TKU721014 TAY721004:TAY721014 SRC721004:SRC721014 SHG721004:SHG721014 RXK721004:RXK721014 RNO721004:RNO721014 RDS721004:RDS721014 QTW721004:QTW721014 QKA721004:QKA721014 QAE721004:QAE721014 PQI721004:PQI721014 PGM721004:PGM721014 OWQ721004:OWQ721014 OMU721004:OMU721014 OCY721004:OCY721014 NTC721004:NTC721014 NJG721004:NJG721014 MZK721004:MZK721014 MPO721004:MPO721014 MFS721004:MFS721014 LVW721004:LVW721014 LMA721004:LMA721014 LCE721004:LCE721014 KSI721004:KSI721014 KIM721004:KIM721014 JYQ721004:JYQ721014 JOU721004:JOU721014 JEY721004:JEY721014 IVC721004:IVC721014 ILG721004:ILG721014 IBK721004:IBK721014 HRO721004:HRO721014 HHS721004:HHS721014 GXW721004:GXW721014 GOA721004:GOA721014 GEE721004:GEE721014 FUI721004:FUI721014 FKM721004:FKM721014 FAQ721004:FAQ721014 EQU721004:EQU721014 EGY721004:EGY721014 DXC721004:DXC721014 DNG721004:DNG721014 DDK721004:DDK721014 CTO721004:CTO721014 CJS721004:CJS721014 BZW721004:BZW721014 BQA721004:BQA721014 BGE721004:BGE721014 AWI721004:AWI721014 AMM721004:AMM721014 ACQ721004:ACQ721014 SU721004:SU721014 IY721004:IY721014 C721004:C721014 WVK655468:WVK655478 WLO655468:WLO655478 WBS655468:WBS655478 VRW655468:VRW655478 VIA655468:VIA655478 UYE655468:UYE655478 UOI655468:UOI655478 UEM655468:UEM655478 TUQ655468:TUQ655478 TKU655468:TKU655478 TAY655468:TAY655478 SRC655468:SRC655478 SHG655468:SHG655478 RXK655468:RXK655478 RNO655468:RNO655478 RDS655468:RDS655478 QTW655468:QTW655478 QKA655468:QKA655478 QAE655468:QAE655478 PQI655468:PQI655478 PGM655468:PGM655478 OWQ655468:OWQ655478 OMU655468:OMU655478 OCY655468:OCY655478 NTC655468:NTC655478 NJG655468:NJG655478 MZK655468:MZK655478 MPO655468:MPO655478 MFS655468:MFS655478 LVW655468:LVW655478 LMA655468:LMA655478 LCE655468:LCE655478 KSI655468:KSI655478 KIM655468:KIM655478 JYQ655468:JYQ655478 JOU655468:JOU655478 JEY655468:JEY655478 IVC655468:IVC655478 ILG655468:ILG655478 IBK655468:IBK655478 HRO655468:HRO655478 HHS655468:HHS655478 GXW655468:GXW655478 GOA655468:GOA655478 GEE655468:GEE655478 FUI655468:FUI655478 FKM655468:FKM655478 FAQ655468:FAQ655478 EQU655468:EQU655478 EGY655468:EGY655478 DXC655468:DXC655478 DNG655468:DNG655478 DDK655468:DDK655478 CTO655468:CTO655478 CJS655468:CJS655478 BZW655468:BZW655478 BQA655468:BQA655478 BGE655468:BGE655478 AWI655468:AWI655478 AMM655468:AMM655478 ACQ655468:ACQ655478 SU655468:SU655478 IY655468:IY655478 C655468:C655478 WVK589932:WVK589942 WLO589932:WLO589942 WBS589932:WBS589942 VRW589932:VRW589942 VIA589932:VIA589942 UYE589932:UYE589942 UOI589932:UOI589942 UEM589932:UEM589942 TUQ589932:TUQ589942 TKU589932:TKU589942 TAY589932:TAY589942 SRC589932:SRC589942 SHG589932:SHG589942 RXK589932:RXK589942 RNO589932:RNO589942 RDS589932:RDS589942 QTW589932:QTW589942 QKA589932:QKA589942 QAE589932:QAE589942 PQI589932:PQI589942 PGM589932:PGM589942 OWQ589932:OWQ589942 OMU589932:OMU589942 OCY589932:OCY589942 NTC589932:NTC589942 NJG589932:NJG589942 MZK589932:MZK589942 MPO589932:MPO589942 MFS589932:MFS589942 LVW589932:LVW589942 LMA589932:LMA589942 LCE589932:LCE589942 KSI589932:KSI589942 KIM589932:KIM589942 JYQ589932:JYQ589942 JOU589932:JOU589942 JEY589932:JEY589942 IVC589932:IVC589942 ILG589932:ILG589942 IBK589932:IBK589942 HRO589932:HRO589942 HHS589932:HHS589942 GXW589932:GXW589942 GOA589932:GOA589942 GEE589932:GEE589942 FUI589932:FUI589942 FKM589932:FKM589942 FAQ589932:FAQ589942 EQU589932:EQU589942 EGY589932:EGY589942 DXC589932:DXC589942 DNG589932:DNG589942 DDK589932:DDK589942 CTO589932:CTO589942 CJS589932:CJS589942 BZW589932:BZW589942 BQA589932:BQA589942 BGE589932:BGE589942 AWI589932:AWI589942 AMM589932:AMM589942 ACQ589932:ACQ589942 SU589932:SU589942 IY589932:IY589942 C589932:C589942 WVK524396:WVK524406 WLO524396:WLO524406 WBS524396:WBS524406 VRW524396:VRW524406 VIA524396:VIA524406 UYE524396:UYE524406 UOI524396:UOI524406 UEM524396:UEM524406 TUQ524396:TUQ524406 TKU524396:TKU524406 TAY524396:TAY524406 SRC524396:SRC524406 SHG524396:SHG524406 RXK524396:RXK524406 RNO524396:RNO524406 RDS524396:RDS524406 QTW524396:QTW524406 QKA524396:QKA524406 QAE524396:QAE524406 PQI524396:PQI524406 PGM524396:PGM524406 OWQ524396:OWQ524406 OMU524396:OMU524406 OCY524396:OCY524406 NTC524396:NTC524406 NJG524396:NJG524406 MZK524396:MZK524406 MPO524396:MPO524406 MFS524396:MFS524406 LVW524396:LVW524406 LMA524396:LMA524406 LCE524396:LCE524406 KSI524396:KSI524406 KIM524396:KIM524406 JYQ524396:JYQ524406 JOU524396:JOU524406 JEY524396:JEY524406 IVC524396:IVC524406 ILG524396:ILG524406 IBK524396:IBK524406 HRO524396:HRO524406 HHS524396:HHS524406 GXW524396:GXW524406 GOA524396:GOA524406 GEE524396:GEE524406 FUI524396:FUI524406 FKM524396:FKM524406 FAQ524396:FAQ524406 EQU524396:EQU524406 EGY524396:EGY524406 DXC524396:DXC524406 DNG524396:DNG524406 DDK524396:DDK524406 CTO524396:CTO524406 CJS524396:CJS524406 BZW524396:BZW524406 BQA524396:BQA524406 BGE524396:BGE524406 AWI524396:AWI524406 AMM524396:AMM524406 ACQ524396:ACQ524406 SU524396:SU524406 IY524396:IY524406 C524396:C524406 WVK458860:WVK458870 WLO458860:WLO458870 WBS458860:WBS458870 VRW458860:VRW458870 VIA458860:VIA458870 UYE458860:UYE458870 UOI458860:UOI458870 UEM458860:UEM458870 TUQ458860:TUQ458870 TKU458860:TKU458870 TAY458860:TAY458870 SRC458860:SRC458870 SHG458860:SHG458870 RXK458860:RXK458870 RNO458860:RNO458870 RDS458860:RDS458870 QTW458860:QTW458870 QKA458860:QKA458870 QAE458860:QAE458870 PQI458860:PQI458870 PGM458860:PGM458870 OWQ458860:OWQ458870 OMU458860:OMU458870 OCY458860:OCY458870 NTC458860:NTC458870 NJG458860:NJG458870 MZK458860:MZK458870 MPO458860:MPO458870 MFS458860:MFS458870 LVW458860:LVW458870 LMA458860:LMA458870 LCE458860:LCE458870 KSI458860:KSI458870 KIM458860:KIM458870 JYQ458860:JYQ458870 JOU458860:JOU458870 JEY458860:JEY458870 IVC458860:IVC458870 ILG458860:ILG458870 IBK458860:IBK458870 HRO458860:HRO458870 HHS458860:HHS458870 GXW458860:GXW458870 GOA458860:GOA458870 GEE458860:GEE458870 FUI458860:FUI458870 FKM458860:FKM458870 FAQ458860:FAQ458870 EQU458860:EQU458870 EGY458860:EGY458870 DXC458860:DXC458870 DNG458860:DNG458870 DDK458860:DDK458870 CTO458860:CTO458870 CJS458860:CJS458870 BZW458860:BZW458870 BQA458860:BQA458870 BGE458860:BGE458870 AWI458860:AWI458870 AMM458860:AMM458870 ACQ458860:ACQ458870 SU458860:SU458870 IY458860:IY458870 C458860:C458870 WVK393324:WVK393334 WLO393324:WLO393334 WBS393324:WBS393334 VRW393324:VRW393334 VIA393324:VIA393334 UYE393324:UYE393334 UOI393324:UOI393334 UEM393324:UEM393334 TUQ393324:TUQ393334 TKU393324:TKU393334 TAY393324:TAY393334 SRC393324:SRC393334 SHG393324:SHG393334 RXK393324:RXK393334 RNO393324:RNO393334 RDS393324:RDS393334 QTW393324:QTW393334 QKA393324:QKA393334 QAE393324:QAE393334 PQI393324:PQI393334 PGM393324:PGM393334 OWQ393324:OWQ393334 OMU393324:OMU393334 OCY393324:OCY393334 NTC393324:NTC393334 NJG393324:NJG393334 MZK393324:MZK393334 MPO393324:MPO393334 MFS393324:MFS393334 LVW393324:LVW393334 LMA393324:LMA393334 LCE393324:LCE393334 KSI393324:KSI393334 KIM393324:KIM393334 JYQ393324:JYQ393334 JOU393324:JOU393334 JEY393324:JEY393334 IVC393324:IVC393334 ILG393324:ILG393334 IBK393324:IBK393334 HRO393324:HRO393334 HHS393324:HHS393334 GXW393324:GXW393334 GOA393324:GOA393334 GEE393324:GEE393334 FUI393324:FUI393334 FKM393324:FKM393334 FAQ393324:FAQ393334 EQU393324:EQU393334 EGY393324:EGY393334 DXC393324:DXC393334 DNG393324:DNG393334 DDK393324:DDK393334 CTO393324:CTO393334 CJS393324:CJS393334 BZW393324:BZW393334 BQA393324:BQA393334 BGE393324:BGE393334 AWI393324:AWI393334 AMM393324:AMM393334 ACQ393324:ACQ393334 SU393324:SU393334 IY393324:IY393334 C393324:C393334 WVK327788:WVK327798 WLO327788:WLO327798 WBS327788:WBS327798 VRW327788:VRW327798 VIA327788:VIA327798 UYE327788:UYE327798 UOI327788:UOI327798 UEM327788:UEM327798 TUQ327788:TUQ327798 TKU327788:TKU327798 TAY327788:TAY327798 SRC327788:SRC327798 SHG327788:SHG327798 RXK327788:RXK327798 RNO327788:RNO327798 RDS327788:RDS327798 QTW327788:QTW327798 QKA327788:QKA327798 QAE327788:QAE327798 PQI327788:PQI327798 PGM327788:PGM327798 OWQ327788:OWQ327798 OMU327788:OMU327798 OCY327788:OCY327798 NTC327788:NTC327798 NJG327788:NJG327798 MZK327788:MZK327798 MPO327788:MPO327798 MFS327788:MFS327798 LVW327788:LVW327798 LMA327788:LMA327798 LCE327788:LCE327798 KSI327788:KSI327798 KIM327788:KIM327798 JYQ327788:JYQ327798 JOU327788:JOU327798 JEY327788:JEY327798 IVC327788:IVC327798 ILG327788:ILG327798 IBK327788:IBK327798 HRO327788:HRO327798 HHS327788:HHS327798 GXW327788:GXW327798 GOA327788:GOA327798 GEE327788:GEE327798 FUI327788:FUI327798 FKM327788:FKM327798 FAQ327788:FAQ327798 EQU327788:EQU327798 EGY327788:EGY327798 DXC327788:DXC327798 DNG327788:DNG327798 DDK327788:DDK327798 CTO327788:CTO327798 CJS327788:CJS327798 BZW327788:BZW327798 BQA327788:BQA327798 BGE327788:BGE327798 AWI327788:AWI327798 AMM327788:AMM327798 ACQ327788:ACQ327798 SU327788:SU327798 IY327788:IY327798 C327788:C327798 WVK262252:WVK262262 WLO262252:WLO262262 WBS262252:WBS262262 VRW262252:VRW262262 VIA262252:VIA262262 UYE262252:UYE262262 UOI262252:UOI262262 UEM262252:UEM262262 TUQ262252:TUQ262262 TKU262252:TKU262262 TAY262252:TAY262262 SRC262252:SRC262262 SHG262252:SHG262262 RXK262252:RXK262262 RNO262252:RNO262262 RDS262252:RDS262262 QTW262252:QTW262262 QKA262252:QKA262262 QAE262252:QAE262262 PQI262252:PQI262262 PGM262252:PGM262262 OWQ262252:OWQ262262 OMU262252:OMU262262 OCY262252:OCY262262 NTC262252:NTC262262 NJG262252:NJG262262 MZK262252:MZK262262 MPO262252:MPO262262 MFS262252:MFS262262 LVW262252:LVW262262 LMA262252:LMA262262 LCE262252:LCE262262 KSI262252:KSI262262 KIM262252:KIM262262 JYQ262252:JYQ262262 JOU262252:JOU262262 JEY262252:JEY262262 IVC262252:IVC262262 ILG262252:ILG262262 IBK262252:IBK262262 HRO262252:HRO262262 HHS262252:HHS262262 GXW262252:GXW262262 GOA262252:GOA262262 GEE262252:GEE262262 FUI262252:FUI262262 FKM262252:FKM262262 FAQ262252:FAQ262262 EQU262252:EQU262262 EGY262252:EGY262262 DXC262252:DXC262262 DNG262252:DNG262262 DDK262252:DDK262262 CTO262252:CTO262262 CJS262252:CJS262262 BZW262252:BZW262262 BQA262252:BQA262262 BGE262252:BGE262262 AWI262252:AWI262262 AMM262252:AMM262262 ACQ262252:ACQ262262 SU262252:SU262262 IY262252:IY262262 C262252:C262262 WVK196716:WVK196726 WLO196716:WLO196726 WBS196716:WBS196726 VRW196716:VRW196726 VIA196716:VIA196726 UYE196716:UYE196726 UOI196716:UOI196726 UEM196716:UEM196726 TUQ196716:TUQ196726 TKU196716:TKU196726 TAY196716:TAY196726 SRC196716:SRC196726 SHG196716:SHG196726 RXK196716:RXK196726 RNO196716:RNO196726 RDS196716:RDS196726 QTW196716:QTW196726 QKA196716:QKA196726 QAE196716:QAE196726 PQI196716:PQI196726 PGM196716:PGM196726 OWQ196716:OWQ196726 OMU196716:OMU196726 OCY196716:OCY196726 NTC196716:NTC196726 NJG196716:NJG196726 MZK196716:MZK196726 MPO196716:MPO196726 MFS196716:MFS196726 LVW196716:LVW196726 LMA196716:LMA196726 LCE196716:LCE196726 KSI196716:KSI196726 KIM196716:KIM196726 JYQ196716:JYQ196726 JOU196716:JOU196726 JEY196716:JEY196726 IVC196716:IVC196726 ILG196716:ILG196726 IBK196716:IBK196726 HRO196716:HRO196726 HHS196716:HHS196726 GXW196716:GXW196726 GOA196716:GOA196726 GEE196716:GEE196726 FUI196716:FUI196726 FKM196716:FKM196726 FAQ196716:FAQ196726 EQU196716:EQU196726 EGY196716:EGY196726 DXC196716:DXC196726 DNG196716:DNG196726 DDK196716:DDK196726 CTO196716:CTO196726 CJS196716:CJS196726 BZW196716:BZW196726 BQA196716:BQA196726 BGE196716:BGE196726 AWI196716:AWI196726 AMM196716:AMM196726 ACQ196716:ACQ196726 SU196716:SU196726 IY196716:IY196726 C196716:C196726 WVK131180:WVK131190 WLO131180:WLO131190 WBS131180:WBS131190 VRW131180:VRW131190 VIA131180:VIA131190 UYE131180:UYE131190 UOI131180:UOI131190 UEM131180:UEM131190 TUQ131180:TUQ131190 TKU131180:TKU131190 TAY131180:TAY131190 SRC131180:SRC131190 SHG131180:SHG131190 RXK131180:RXK131190 RNO131180:RNO131190 RDS131180:RDS131190 QTW131180:QTW131190 QKA131180:QKA131190 QAE131180:QAE131190 PQI131180:PQI131190 PGM131180:PGM131190 OWQ131180:OWQ131190 OMU131180:OMU131190 OCY131180:OCY131190 NTC131180:NTC131190 NJG131180:NJG131190 MZK131180:MZK131190 MPO131180:MPO131190 MFS131180:MFS131190 LVW131180:LVW131190 LMA131180:LMA131190 LCE131180:LCE131190 KSI131180:KSI131190 KIM131180:KIM131190 JYQ131180:JYQ131190 JOU131180:JOU131190 JEY131180:JEY131190 IVC131180:IVC131190 ILG131180:ILG131190 IBK131180:IBK131190 HRO131180:HRO131190 HHS131180:HHS131190 GXW131180:GXW131190 GOA131180:GOA131190 GEE131180:GEE131190 FUI131180:FUI131190 FKM131180:FKM131190 FAQ131180:FAQ131190 EQU131180:EQU131190 EGY131180:EGY131190 DXC131180:DXC131190 DNG131180:DNG131190 DDK131180:DDK131190 CTO131180:CTO131190 CJS131180:CJS131190 BZW131180:BZW131190 BQA131180:BQA131190 BGE131180:BGE131190 AWI131180:AWI131190 AMM131180:AMM131190 ACQ131180:ACQ131190 SU131180:SU131190 IY131180:IY131190 C131180:C131190 WVK65644:WVK65654 WLO65644:WLO65654 WBS65644:WBS65654 VRW65644:VRW65654 VIA65644:VIA65654 UYE65644:UYE65654 UOI65644:UOI65654 UEM65644:UEM65654 TUQ65644:TUQ65654 TKU65644:TKU65654 TAY65644:TAY65654 SRC65644:SRC65654 SHG65644:SHG65654 RXK65644:RXK65654 RNO65644:RNO65654 RDS65644:RDS65654 QTW65644:QTW65654 QKA65644:QKA65654 QAE65644:QAE65654 PQI65644:PQI65654 PGM65644:PGM65654 OWQ65644:OWQ65654 OMU65644:OMU65654 OCY65644:OCY65654 NTC65644:NTC65654 NJG65644:NJG65654 MZK65644:MZK65654 MPO65644:MPO65654 MFS65644:MFS65654 LVW65644:LVW65654 LMA65644:LMA65654 LCE65644:LCE65654 KSI65644:KSI65654 KIM65644:KIM65654 JYQ65644:JYQ65654 JOU65644:JOU65654 JEY65644:JEY65654 IVC65644:IVC65654 ILG65644:ILG65654 IBK65644:IBK65654 HRO65644:HRO65654 HHS65644:HHS65654 GXW65644:GXW65654 GOA65644:GOA65654 GEE65644:GEE65654 FUI65644:FUI65654 FKM65644:FKM65654 FAQ65644:FAQ65654 EQU65644:EQU65654 EGY65644:EGY65654 DXC65644:DXC65654 DNG65644:DNG65654 DDK65644:DDK65654 CTO65644:CTO65654 CJS65644:CJS65654 BZW65644:BZW65654 BQA65644:BQA65654 BGE65644:BGE65654 AWI65644:AWI65654 AMM65644:AMM65654 ACQ65644:ACQ65654 SU65644:SU65654 IY65644:IY65654 C65644:C65654 WVK108:WVK118 WLO108:WLO118 WBS108:WBS118 VRW108:VRW118 VIA108:VIA118 UYE108:UYE118 UOI108:UOI118 UEM108:UEM118 TUQ108:TUQ118 TKU108:TKU118 TAY108:TAY118 SRC108:SRC118 SHG108:SHG118 RXK108:RXK118 RNO108:RNO118 RDS108:RDS118 QTW108:QTW118 QKA108:QKA118 QAE108:QAE118 PQI108:PQI118 PGM108:PGM118 OWQ108:OWQ118 OMU108:OMU118 OCY108:OCY118 NTC108:NTC118 NJG108:NJG118 MZK108:MZK118 MPO108:MPO118 MFS108:MFS118 LVW108:LVW118 LMA108:LMA118 LCE108:LCE118 KSI108:KSI118 KIM108:KIM118 JYQ108:JYQ118 JOU108:JOU118 JEY108:JEY118 IVC108:IVC118 ILG108:ILG118 IBK108:IBK118 HRO108:HRO118 HHS108:HHS118 GXW108:GXW118 GOA108:GOA118 GEE108:GEE118 FUI108:FUI118 FKM108:FKM118 FAQ108:FAQ118 EQU108:EQU118 EGY108:EGY118 DXC108:DXC118 DNG108:DNG118 DDK108:DDK118 CTO108:CTO118 CJS108:CJS118 BZW108:BZW118 BQA108:BQA118 BGE108:BGE118 AWI108:AWI118 AMM108:AMM118 ACQ108:ACQ118 SU108:SU118 IY108:IY118">
      <formula1>$C$269:$C$303</formula1>
    </dataValidation>
    <dataValidation type="list" allowBlank="1" showInputMessage="1" showErrorMessage="1" sqref="C90:C100 WVK983130:WVK983140 WLO983130:WLO983140 WBS983130:WBS983140 VRW983130:VRW983140 VIA983130:VIA983140 UYE983130:UYE983140 UOI983130:UOI983140 UEM983130:UEM983140 TUQ983130:TUQ983140 TKU983130:TKU983140 TAY983130:TAY983140 SRC983130:SRC983140 SHG983130:SHG983140 RXK983130:RXK983140 RNO983130:RNO983140 RDS983130:RDS983140 QTW983130:QTW983140 QKA983130:QKA983140 QAE983130:QAE983140 PQI983130:PQI983140 PGM983130:PGM983140 OWQ983130:OWQ983140 OMU983130:OMU983140 OCY983130:OCY983140 NTC983130:NTC983140 NJG983130:NJG983140 MZK983130:MZK983140 MPO983130:MPO983140 MFS983130:MFS983140 LVW983130:LVW983140 LMA983130:LMA983140 LCE983130:LCE983140 KSI983130:KSI983140 KIM983130:KIM983140 JYQ983130:JYQ983140 JOU983130:JOU983140 JEY983130:JEY983140 IVC983130:IVC983140 ILG983130:ILG983140 IBK983130:IBK983140 HRO983130:HRO983140 HHS983130:HHS983140 GXW983130:GXW983140 GOA983130:GOA983140 GEE983130:GEE983140 FUI983130:FUI983140 FKM983130:FKM983140 FAQ983130:FAQ983140 EQU983130:EQU983140 EGY983130:EGY983140 DXC983130:DXC983140 DNG983130:DNG983140 DDK983130:DDK983140 CTO983130:CTO983140 CJS983130:CJS983140 BZW983130:BZW983140 BQA983130:BQA983140 BGE983130:BGE983140 AWI983130:AWI983140 AMM983130:AMM983140 ACQ983130:ACQ983140 SU983130:SU983140 IY983130:IY983140 C983130:C983140 WVK917594:WVK917604 WLO917594:WLO917604 WBS917594:WBS917604 VRW917594:VRW917604 VIA917594:VIA917604 UYE917594:UYE917604 UOI917594:UOI917604 UEM917594:UEM917604 TUQ917594:TUQ917604 TKU917594:TKU917604 TAY917594:TAY917604 SRC917594:SRC917604 SHG917594:SHG917604 RXK917594:RXK917604 RNO917594:RNO917604 RDS917594:RDS917604 QTW917594:QTW917604 QKA917594:QKA917604 QAE917594:QAE917604 PQI917594:PQI917604 PGM917594:PGM917604 OWQ917594:OWQ917604 OMU917594:OMU917604 OCY917594:OCY917604 NTC917594:NTC917604 NJG917594:NJG917604 MZK917594:MZK917604 MPO917594:MPO917604 MFS917594:MFS917604 LVW917594:LVW917604 LMA917594:LMA917604 LCE917594:LCE917604 KSI917594:KSI917604 KIM917594:KIM917604 JYQ917594:JYQ917604 JOU917594:JOU917604 JEY917594:JEY917604 IVC917594:IVC917604 ILG917594:ILG917604 IBK917594:IBK917604 HRO917594:HRO917604 HHS917594:HHS917604 GXW917594:GXW917604 GOA917594:GOA917604 GEE917594:GEE917604 FUI917594:FUI917604 FKM917594:FKM917604 FAQ917594:FAQ917604 EQU917594:EQU917604 EGY917594:EGY917604 DXC917594:DXC917604 DNG917594:DNG917604 DDK917594:DDK917604 CTO917594:CTO917604 CJS917594:CJS917604 BZW917594:BZW917604 BQA917594:BQA917604 BGE917594:BGE917604 AWI917594:AWI917604 AMM917594:AMM917604 ACQ917594:ACQ917604 SU917594:SU917604 IY917594:IY917604 C917594:C917604 WVK852058:WVK852068 WLO852058:WLO852068 WBS852058:WBS852068 VRW852058:VRW852068 VIA852058:VIA852068 UYE852058:UYE852068 UOI852058:UOI852068 UEM852058:UEM852068 TUQ852058:TUQ852068 TKU852058:TKU852068 TAY852058:TAY852068 SRC852058:SRC852068 SHG852058:SHG852068 RXK852058:RXK852068 RNO852058:RNO852068 RDS852058:RDS852068 QTW852058:QTW852068 QKA852058:QKA852068 QAE852058:QAE852068 PQI852058:PQI852068 PGM852058:PGM852068 OWQ852058:OWQ852068 OMU852058:OMU852068 OCY852058:OCY852068 NTC852058:NTC852068 NJG852058:NJG852068 MZK852058:MZK852068 MPO852058:MPO852068 MFS852058:MFS852068 LVW852058:LVW852068 LMA852058:LMA852068 LCE852058:LCE852068 KSI852058:KSI852068 KIM852058:KIM852068 JYQ852058:JYQ852068 JOU852058:JOU852068 JEY852058:JEY852068 IVC852058:IVC852068 ILG852058:ILG852068 IBK852058:IBK852068 HRO852058:HRO852068 HHS852058:HHS852068 GXW852058:GXW852068 GOA852058:GOA852068 GEE852058:GEE852068 FUI852058:FUI852068 FKM852058:FKM852068 FAQ852058:FAQ852068 EQU852058:EQU852068 EGY852058:EGY852068 DXC852058:DXC852068 DNG852058:DNG852068 DDK852058:DDK852068 CTO852058:CTO852068 CJS852058:CJS852068 BZW852058:BZW852068 BQA852058:BQA852068 BGE852058:BGE852068 AWI852058:AWI852068 AMM852058:AMM852068 ACQ852058:ACQ852068 SU852058:SU852068 IY852058:IY852068 C852058:C852068 WVK786522:WVK786532 WLO786522:WLO786532 WBS786522:WBS786532 VRW786522:VRW786532 VIA786522:VIA786532 UYE786522:UYE786532 UOI786522:UOI786532 UEM786522:UEM786532 TUQ786522:TUQ786532 TKU786522:TKU786532 TAY786522:TAY786532 SRC786522:SRC786532 SHG786522:SHG786532 RXK786522:RXK786532 RNO786522:RNO786532 RDS786522:RDS786532 QTW786522:QTW786532 QKA786522:QKA786532 QAE786522:QAE786532 PQI786522:PQI786532 PGM786522:PGM786532 OWQ786522:OWQ786532 OMU786522:OMU786532 OCY786522:OCY786532 NTC786522:NTC786532 NJG786522:NJG786532 MZK786522:MZK786532 MPO786522:MPO786532 MFS786522:MFS786532 LVW786522:LVW786532 LMA786522:LMA786532 LCE786522:LCE786532 KSI786522:KSI786532 KIM786522:KIM786532 JYQ786522:JYQ786532 JOU786522:JOU786532 JEY786522:JEY786532 IVC786522:IVC786532 ILG786522:ILG786532 IBK786522:IBK786532 HRO786522:HRO786532 HHS786522:HHS786532 GXW786522:GXW786532 GOA786522:GOA786532 GEE786522:GEE786532 FUI786522:FUI786532 FKM786522:FKM786532 FAQ786522:FAQ786532 EQU786522:EQU786532 EGY786522:EGY786532 DXC786522:DXC786532 DNG786522:DNG786532 DDK786522:DDK786532 CTO786522:CTO786532 CJS786522:CJS786532 BZW786522:BZW786532 BQA786522:BQA786532 BGE786522:BGE786532 AWI786522:AWI786532 AMM786522:AMM786532 ACQ786522:ACQ786532 SU786522:SU786532 IY786522:IY786532 C786522:C786532 WVK720986:WVK720996 WLO720986:WLO720996 WBS720986:WBS720996 VRW720986:VRW720996 VIA720986:VIA720996 UYE720986:UYE720996 UOI720986:UOI720996 UEM720986:UEM720996 TUQ720986:TUQ720996 TKU720986:TKU720996 TAY720986:TAY720996 SRC720986:SRC720996 SHG720986:SHG720996 RXK720986:RXK720996 RNO720986:RNO720996 RDS720986:RDS720996 QTW720986:QTW720996 QKA720986:QKA720996 QAE720986:QAE720996 PQI720986:PQI720996 PGM720986:PGM720996 OWQ720986:OWQ720996 OMU720986:OMU720996 OCY720986:OCY720996 NTC720986:NTC720996 NJG720986:NJG720996 MZK720986:MZK720996 MPO720986:MPO720996 MFS720986:MFS720996 LVW720986:LVW720996 LMA720986:LMA720996 LCE720986:LCE720996 KSI720986:KSI720996 KIM720986:KIM720996 JYQ720986:JYQ720996 JOU720986:JOU720996 JEY720986:JEY720996 IVC720986:IVC720996 ILG720986:ILG720996 IBK720986:IBK720996 HRO720986:HRO720996 HHS720986:HHS720996 GXW720986:GXW720996 GOA720986:GOA720996 GEE720986:GEE720996 FUI720986:FUI720996 FKM720986:FKM720996 FAQ720986:FAQ720996 EQU720986:EQU720996 EGY720986:EGY720996 DXC720986:DXC720996 DNG720986:DNG720996 DDK720986:DDK720996 CTO720986:CTO720996 CJS720986:CJS720996 BZW720986:BZW720996 BQA720986:BQA720996 BGE720986:BGE720996 AWI720986:AWI720996 AMM720986:AMM720996 ACQ720986:ACQ720996 SU720986:SU720996 IY720986:IY720996 C720986:C720996 WVK655450:WVK655460 WLO655450:WLO655460 WBS655450:WBS655460 VRW655450:VRW655460 VIA655450:VIA655460 UYE655450:UYE655460 UOI655450:UOI655460 UEM655450:UEM655460 TUQ655450:TUQ655460 TKU655450:TKU655460 TAY655450:TAY655460 SRC655450:SRC655460 SHG655450:SHG655460 RXK655450:RXK655460 RNO655450:RNO655460 RDS655450:RDS655460 QTW655450:QTW655460 QKA655450:QKA655460 QAE655450:QAE655460 PQI655450:PQI655460 PGM655450:PGM655460 OWQ655450:OWQ655460 OMU655450:OMU655460 OCY655450:OCY655460 NTC655450:NTC655460 NJG655450:NJG655460 MZK655450:MZK655460 MPO655450:MPO655460 MFS655450:MFS655460 LVW655450:LVW655460 LMA655450:LMA655460 LCE655450:LCE655460 KSI655450:KSI655460 KIM655450:KIM655460 JYQ655450:JYQ655460 JOU655450:JOU655460 JEY655450:JEY655460 IVC655450:IVC655460 ILG655450:ILG655460 IBK655450:IBK655460 HRO655450:HRO655460 HHS655450:HHS655460 GXW655450:GXW655460 GOA655450:GOA655460 GEE655450:GEE655460 FUI655450:FUI655460 FKM655450:FKM655460 FAQ655450:FAQ655460 EQU655450:EQU655460 EGY655450:EGY655460 DXC655450:DXC655460 DNG655450:DNG655460 DDK655450:DDK655460 CTO655450:CTO655460 CJS655450:CJS655460 BZW655450:BZW655460 BQA655450:BQA655460 BGE655450:BGE655460 AWI655450:AWI655460 AMM655450:AMM655460 ACQ655450:ACQ655460 SU655450:SU655460 IY655450:IY655460 C655450:C655460 WVK589914:WVK589924 WLO589914:WLO589924 WBS589914:WBS589924 VRW589914:VRW589924 VIA589914:VIA589924 UYE589914:UYE589924 UOI589914:UOI589924 UEM589914:UEM589924 TUQ589914:TUQ589924 TKU589914:TKU589924 TAY589914:TAY589924 SRC589914:SRC589924 SHG589914:SHG589924 RXK589914:RXK589924 RNO589914:RNO589924 RDS589914:RDS589924 QTW589914:QTW589924 QKA589914:QKA589924 QAE589914:QAE589924 PQI589914:PQI589924 PGM589914:PGM589924 OWQ589914:OWQ589924 OMU589914:OMU589924 OCY589914:OCY589924 NTC589914:NTC589924 NJG589914:NJG589924 MZK589914:MZK589924 MPO589914:MPO589924 MFS589914:MFS589924 LVW589914:LVW589924 LMA589914:LMA589924 LCE589914:LCE589924 KSI589914:KSI589924 KIM589914:KIM589924 JYQ589914:JYQ589924 JOU589914:JOU589924 JEY589914:JEY589924 IVC589914:IVC589924 ILG589914:ILG589924 IBK589914:IBK589924 HRO589914:HRO589924 HHS589914:HHS589924 GXW589914:GXW589924 GOA589914:GOA589924 GEE589914:GEE589924 FUI589914:FUI589924 FKM589914:FKM589924 FAQ589914:FAQ589924 EQU589914:EQU589924 EGY589914:EGY589924 DXC589914:DXC589924 DNG589914:DNG589924 DDK589914:DDK589924 CTO589914:CTO589924 CJS589914:CJS589924 BZW589914:BZW589924 BQA589914:BQA589924 BGE589914:BGE589924 AWI589914:AWI589924 AMM589914:AMM589924 ACQ589914:ACQ589924 SU589914:SU589924 IY589914:IY589924 C589914:C589924 WVK524378:WVK524388 WLO524378:WLO524388 WBS524378:WBS524388 VRW524378:VRW524388 VIA524378:VIA524388 UYE524378:UYE524388 UOI524378:UOI524388 UEM524378:UEM524388 TUQ524378:TUQ524388 TKU524378:TKU524388 TAY524378:TAY524388 SRC524378:SRC524388 SHG524378:SHG524388 RXK524378:RXK524388 RNO524378:RNO524388 RDS524378:RDS524388 QTW524378:QTW524388 QKA524378:QKA524388 QAE524378:QAE524388 PQI524378:PQI524388 PGM524378:PGM524388 OWQ524378:OWQ524388 OMU524378:OMU524388 OCY524378:OCY524388 NTC524378:NTC524388 NJG524378:NJG524388 MZK524378:MZK524388 MPO524378:MPO524388 MFS524378:MFS524388 LVW524378:LVW524388 LMA524378:LMA524388 LCE524378:LCE524388 KSI524378:KSI524388 KIM524378:KIM524388 JYQ524378:JYQ524388 JOU524378:JOU524388 JEY524378:JEY524388 IVC524378:IVC524388 ILG524378:ILG524388 IBK524378:IBK524388 HRO524378:HRO524388 HHS524378:HHS524388 GXW524378:GXW524388 GOA524378:GOA524388 GEE524378:GEE524388 FUI524378:FUI524388 FKM524378:FKM524388 FAQ524378:FAQ524388 EQU524378:EQU524388 EGY524378:EGY524388 DXC524378:DXC524388 DNG524378:DNG524388 DDK524378:DDK524388 CTO524378:CTO524388 CJS524378:CJS524388 BZW524378:BZW524388 BQA524378:BQA524388 BGE524378:BGE524388 AWI524378:AWI524388 AMM524378:AMM524388 ACQ524378:ACQ524388 SU524378:SU524388 IY524378:IY524388 C524378:C524388 WVK458842:WVK458852 WLO458842:WLO458852 WBS458842:WBS458852 VRW458842:VRW458852 VIA458842:VIA458852 UYE458842:UYE458852 UOI458842:UOI458852 UEM458842:UEM458852 TUQ458842:TUQ458852 TKU458842:TKU458852 TAY458842:TAY458852 SRC458842:SRC458852 SHG458842:SHG458852 RXK458842:RXK458852 RNO458842:RNO458852 RDS458842:RDS458852 QTW458842:QTW458852 QKA458842:QKA458852 QAE458842:QAE458852 PQI458842:PQI458852 PGM458842:PGM458852 OWQ458842:OWQ458852 OMU458842:OMU458852 OCY458842:OCY458852 NTC458842:NTC458852 NJG458842:NJG458852 MZK458842:MZK458852 MPO458842:MPO458852 MFS458842:MFS458852 LVW458842:LVW458852 LMA458842:LMA458852 LCE458842:LCE458852 KSI458842:KSI458852 KIM458842:KIM458852 JYQ458842:JYQ458852 JOU458842:JOU458852 JEY458842:JEY458852 IVC458842:IVC458852 ILG458842:ILG458852 IBK458842:IBK458852 HRO458842:HRO458852 HHS458842:HHS458852 GXW458842:GXW458852 GOA458842:GOA458852 GEE458842:GEE458852 FUI458842:FUI458852 FKM458842:FKM458852 FAQ458842:FAQ458852 EQU458842:EQU458852 EGY458842:EGY458852 DXC458842:DXC458852 DNG458842:DNG458852 DDK458842:DDK458852 CTO458842:CTO458852 CJS458842:CJS458852 BZW458842:BZW458852 BQA458842:BQA458852 BGE458842:BGE458852 AWI458842:AWI458852 AMM458842:AMM458852 ACQ458842:ACQ458852 SU458842:SU458852 IY458842:IY458852 C458842:C458852 WVK393306:WVK393316 WLO393306:WLO393316 WBS393306:WBS393316 VRW393306:VRW393316 VIA393306:VIA393316 UYE393306:UYE393316 UOI393306:UOI393316 UEM393306:UEM393316 TUQ393306:TUQ393316 TKU393306:TKU393316 TAY393306:TAY393316 SRC393306:SRC393316 SHG393306:SHG393316 RXK393306:RXK393316 RNO393306:RNO393316 RDS393306:RDS393316 QTW393306:QTW393316 QKA393306:QKA393316 QAE393306:QAE393316 PQI393306:PQI393316 PGM393306:PGM393316 OWQ393306:OWQ393316 OMU393306:OMU393316 OCY393306:OCY393316 NTC393306:NTC393316 NJG393306:NJG393316 MZK393306:MZK393316 MPO393306:MPO393316 MFS393306:MFS393316 LVW393306:LVW393316 LMA393306:LMA393316 LCE393306:LCE393316 KSI393306:KSI393316 KIM393306:KIM393316 JYQ393306:JYQ393316 JOU393306:JOU393316 JEY393306:JEY393316 IVC393306:IVC393316 ILG393306:ILG393316 IBK393306:IBK393316 HRO393306:HRO393316 HHS393306:HHS393316 GXW393306:GXW393316 GOA393306:GOA393316 GEE393306:GEE393316 FUI393306:FUI393316 FKM393306:FKM393316 FAQ393306:FAQ393316 EQU393306:EQU393316 EGY393306:EGY393316 DXC393306:DXC393316 DNG393306:DNG393316 DDK393306:DDK393316 CTO393306:CTO393316 CJS393306:CJS393316 BZW393306:BZW393316 BQA393306:BQA393316 BGE393306:BGE393316 AWI393306:AWI393316 AMM393306:AMM393316 ACQ393306:ACQ393316 SU393306:SU393316 IY393306:IY393316 C393306:C393316 WVK327770:WVK327780 WLO327770:WLO327780 WBS327770:WBS327780 VRW327770:VRW327780 VIA327770:VIA327780 UYE327770:UYE327780 UOI327770:UOI327780 UEM327770:UEM327780 TUQ327770:TUQ327780 TKU327770:TKU327780 TAY327770:TAY327780 SRC327770:SRC327780 SHG327770:SHG327780 RXK327770:RXK327780 RNO327770:RNO327780 RDS327770:RDS327780 QTW327770:QTW327780 QKA327770:QKA327780 QAE327770:QAE327780 PQI327770:PQI327780 PGM327770:PGM327780 OWQ327770:OWQ327780 OMU327770:OMU327780 OCY327770:OCY327780 NTC327770:NTC327780 NJG327770:NJG327780 MZK327770:MZK327780 MPO327770:MPO327780 MFS327770:MFS327780 LVW327770:LVW327780 LMA327770:LMA327780 LCE327770:LCE327780 KSI327770:KSI327780 KIM327770:KIM327780 JYQ327770:JYQ327780 JOU327770:JOU327780 JEY327770:JEY327780 IVC327770:IVC327780 ILG327770:ILG327780 IBK327770:IBK327780 HRO327770:HRO327780 HHS327770:HHS327780 GXW327770:GXW327780 GOA327770:GOA327780 GEE327770:GEE327780 FUI327770:FUI327780 FKM327770:FKM327780 FAQ327770:FAQ327780 EQU327770:EQU327780 EGY327770:EGY327780 DXC327770:DXC327780 DNG327770:DNG327780 DDK327770:DDK327780 CTO327770:CTO327780 CJS327770:CJS327780 BZW327770:BZW327780 BQA327770:BQA327780 BGE327770:BGE327780 AWI327770:AWI327780 AMM327770:AMM327780 ACQ327770:ACQ327780 SU327770:SU327780 IY327770:IY327780 C327770:C327780 WVK262234:WVK262244 WLO262234:WLO262244 WBS262234:WBS262244 VRW262234:VRW262244 VIA262234:VIA262244 UYE262234:UYE262244 UOI262234:UOI262244 UEM262234:UEM262244 TUQ262234:TUQ262244 TKU262234:TKU262244 TAY262234:TAY262244 SRC262234:SRC262244 SHG262234:SHG262244 RXK262234:RXK262244 RNO262234:RNO262244 RDS262234:RDS262244 QTW262234:QTW262244 QKA262234:QKA262244 QAE262234:QAE262244 PQI262234:PQI262244 PGM262234:PGM262244 OWQ262234:OWQ262244 OMU262234:OMU262244 OCY262234:OCY262244 NTC262234:NTC262244 NJG262234:NJG262244 MZK262234:MZK262244 MPO262234:MPO262244 MFS262234:MFS262244 LVW262234:LVW262244 LMA262234:LMA262244 LCE262234:LCE262244 KSI262234:KSI262244 KIM262234:KIM262244 JYQ262234:JYQ262244 JOU262234:JOU262244 JEY262234:JEY262244 IVC262234:IVC262244 ILG262234:ILG262244 IBK262234:IBK262244 HRO262234:HRO262244 HHS262234:HHS262244 GXW262234:GXW262244 GOA262234:GOA262244 GEE262234:GEE262244 FUI262234:FUI262244 FKM262234:FKM262244 FAQ262234:FAQ262244 EQU262234:EQU262244 EGY262234:EGY262244 DXC262234:DXC262244 DNG262234:DNG262244 DDK262234:DDK262244 CTO262234:CTO262244 CJS262234:CJS262244 BZW262234:BZW262244 BQA262234:BQA262244 BGE262234:BGE262244 AWI262234:AWI262244 AMM262234:AMM262244 ACQ262234:ACQ262244 SU262234:SU262244 IY262234:IY262244 C262234:C262244 WVK196698:WVK196708 WLO196698:WLO196708 WBS196698:WBS196708 VRW196698:VRW196708 VIA196698:VIA196708 UYE196698:UYE196708 UOI196698:UOI196708 UEM196698:UEM196708 TUQ196698:TUQ196708 TKU196698:TKU196708 TAY196698:TAY196708 SRC196698:SRC196708 SHG196698:SHG196708 RXK196698:RXK196708 RNO196698:RNO196708 RDS196698:RDS196708 QTW196698:QTW196708 QKA196698:QKA196708 QAE196698:QAE196708 PQI196698:PQI196708 PGM196698:PGM196708 OWQ196698:OWQ196708 OMU196698:OMU196708 OCY196698:OCY196708 NTC196698:NTC196708 NJG196698:NJG196708 MZK196698:MZK196708 MPO196698:MPO196708 MFS196698:MFS196708 LVW196698:LVW196708 LMA196698:LMA196708 LCE196698:LCE196708 KSI196698:KSI196708 KIM196698:KIM196708 JYQ196698:JYQ196708 JOU196698:JOU196708 JEY196698:JEY196708 IVC196698:IVC196708 ILG196698:ILG196708 IBK196698:IBK196708 HRO196698:HRO196708 HHS196698:HHS196708 GXW196698:GXW196708 GOA196698:GOA196708 GEE196698:GEE196708 FUI196698:FUI196708 FKM196698:FKM196708 FAQ196698:FAQ196708 EQU196698:EQU196708 EGY196698:EGY196708 DXC196698:DXC196708 DNG196698:DNG196708 DDK196698:DDK196708 CTO196698:CTO196708 CJS196698:CJS196708 BZW196698:BZW196708 BQA196698:BQA196708 BGE196698:BGE196708 AWI196698:AWI196708 AMM196698:AMM196708 ACQ196698:ACQ196708 SU196698:SU196708 IY196698:IY196708 C196698:C196708 WVK131162:WVK131172 WLO131162:WLO131172 WBS131162:WBS131172 VRW131162:VRW131172 VIA131162:VIA131172 UYE131162:UYE131172 UOI131162:UOI131172 UEM131162:UEM131172 TUQ131162:TUQ131172 TKU131162:TKU131172 TAY131162:TAY131172 SRC131162:SRC131172 SHG131162:SHG131172 RXK131162:RXK131172 RNO131162:RNO131172 RDS131162:RDS131172 QTW131162:QTW131172 QKA131162:QKA131172 QAE131162:QAE131172 PQI131162:PQI131172 PGM131162:PGM131172 OWQ131162:OWQ131172 OMU131162:OMU131172 OCY131162:OCY131172 NTC131162:NTC131172 NJG131162:NJG131172 MZK131162:MZK131172 MPO131162:MPO131172 MFS131162:MFS131172 LVW131162:LVW131172 LMA131162:LMA131172 LCE131162:LCE131172 KSI131162:KSI131172 KIM131162:KIM131172 JYQ131162:JYQ131172 JOU131162:JOU131172 JEY131162:JEY131172 IVC131162:IVC131172 ILG131162:ILG131172 IBK131162:IBK131172 HRO131162:HRO131172 HHS131162:HHS131172 GXW131162:GXW131172 GOA131162:GOA131172 GEE131162:GEE131172 FUI131162:FUI131172 FKM131162:FKM131172 FAQ131162:FAQ131172 EQU131162:EQU131172 EGY131162:EGY131172 DXC131162:DXC131172 DNG131162:DNG131172 DDK131162:DDK131172 CTO131162:CTO131172 CJS131162:CJS131172 BZW131162:BZW131172 BQA131162:BQA131172 BGE131162:BGE131172 AWI131162:AWI131172 AMM131162:AMM131172 ACQ131162:ACQ131172 SU131162:SU131172 IY131162:IY131172 C131162:C131172 WVK65626:WVK65636 WLO65626:WLO65636 WBS65626:WBS65636 VRW65626:VRW65636 VIA65626:VIA65636 UYE65626:UYE65636 UOI65626:UOI65636 UEM65626:UEM65636 TUQ65626:TUQ65636 TKU65626:TKU65636 TAY65626:TAY65636 SRC65626:SRC65636 SHG65626:SHG65636 RXK65626:RXK65636 RNO65626:RNO65636 RDS65626:RDS65636 QTW65626:QTW65636 QKA65626:QKA65636 QAE65626:QAE65636 PQI65626:PQI65636 PGM65626:PGM65636 OWQ65626:OWQ65636 OMU65626:OMU65636 OCY65626:OCY65636 NTC65626:NTC65636 NJG65626:NJG65636 MZK65626:MZK65636 MPO65626:MPO65636 MFS65626:MFS65636 LVW65626:LVW65636 LMA65626:LMA65636 LCE65626:LCE65636 KSI65626:KSI65636 KIM65626:KIM65636 JYQ65626:JYQ65636 JOU65626:JOU65636 JEY65626:JEY65636 IVC65626:IVC65636 ILG65626:ILG65636 IBK65626:IBK65636 HRO65626:HRO65636 HHS65626:HHS65636 GXW65626:GXW65636 GOA65626:GOA65636 GEE65626:GEE65636 FUI65626:FUI65636 FKM65626:FKM65636 FAQ65626:FAQ65636 EQU65626:EQU65636 EGY65626:EGY65636 DXC65626:DXC65636 DNG65626:DNG65636 DDK65626:DDK65636 CTO65626:CTO65636 CJS65626:CJS65636 BZW65626:BZW65636 BQA65626:BQA65636 BGE65626:BGE65636 AWI65626:AWI65636 AMM65626:AMM65636 ACQ65626:ACQ65636 SU65626:SU65636 IY65626:IY65636 C65626:C65636 WVK90:WVK100 WLO90:WLO100 WBS90:WBS100 VRW90:VRW100 VIA90:VIA100 UYE90:UYE100 UOI90:UOI100 UEM90:UEM100 TUQ90:TUQ100 TKU90:TKU100 TAY90:TAY100 SRC90:SRC100 SHG90:SHG100 RXK90:RXK100 RNO90:RNO100 RDS90:RDS100 QTW90:QTW100 QKA90:QKA100 QAE90:QAE100 PQI90:PQI100 PGM90:PGM100 OWQ90:OWQ100 OMU90:OMU100 OCY90:OCY100 NTC90:NTC100 NJG90:NJG100 MZK90:MZK100 MPO90:MPO100 MFS90:MFS100 LVW90:LVW100 LMA90:LMA100 LCE90:LCE100 KSI90:KSI100 KIM90:KIM100 JYQ90:JYQ100 JOU90:JOU100 JEY90:JEY100 IVC90:IVC100 ILG90:ILG100 IBK90:IBK100 HRO90:HRO100 HHS90:HHS100 GXW90:GXW100 GOA90:GOA100 GEE90:GEE100 FUI90:FUI100 FKM90:FKM100 FAQ90:FAQ100 EQU90:EQU100 EGY90:EGY100 DXC90:DXC100 DNG90:DNG100 DDK90:DDK100 CTO90:CTO100 CJS90:CJS100 BZW90:BZW100 BQA90:BQA100 BGE90:BGE100 AWI90:AWI100 AMM90:AMM100 ACQ90:ACQ100 SU90:SU100 IY90:IY100">
      <formula1>$C$254:$C$264</formula1>
    </dataValidation>
    <dataValidation type="list" allowBlank="1" showInputMessage="1" showErrorMessage="1" sqref="C74 WVK983114 WLO983114 WBS983114 VRW983114 VIA983114 UYE983114 UOI983114 UEM983114 TUQ983114 TKU983114 TAY983114 SRC983114 SHG983114 RXK983114 RNO983114 RDS983114 QTW983114 QKA983114 QAE983114 PQI983114 PGM983114 OWQ983114 OMU983114 OCY983114 NTC983114 NJG983114 MZK983114 MPO983114 MFS983114 LVW983114 LMA983114 LCE983114 KSI983114 KIM983114 JYQ983114 JOU983114 JEY983114 IVC983114 ILG983114 IBK983114 HRO983114 HHS983114 GXW983114 GOA983114 GEE983114 FUI983114 FKM983114 FAQ983114 EQU983114 EGY983114 DXC983114 DNG983114 DDK983114 CTO983114 CJS983114 BZW983114 BQA983114 BGE983114 AWI983114 AMM983114 ACQ983114 SU983114 IY983114 C983114 WVK917578 WLO917578 WBS917578 VRW917578 VIA917578 UYE917578 UOI917578 UEM917578 TUQ917578 TKU917578 TAY917578 SRC917578 SHG917578 RXK917578 RNO917578 RDS917578 QTW917578 QKA917578 QAE917578 PQI917578 PGM917578 OWQ917578 OMU917578 OCY917578 NTC917578 NJG917578 MZK917578 MPO917578 MFS917578 LVW917578 LMA917578 LCE917578 KSI917578 KIM917578 JYQ917578 JOU917578 JEY917578 IVC917578 ILG917578 IBK917578 HRO917578 HHS917578 GXW917578 GOA917578 GEE917578 FUI917578 FKM917578 FAQ917578 EQU917578 EGY917578 DXC917578 DNG917578 DDK917578 CTO917578 CJS917578 BZW917578 BQA917578 BGE917578 AWI917578 AMM917578 ACQ917578 SU917578 IY917578 C917578 WVK852042 WLO852042 WBS852042 VRW852042 VIA852042 UYE852042 UOI852042 UEM852042 TUQ852042 TKU852042 TAY852042 SRC852042 SHG852042 RXK852042 RNO852042 RDS852042 QTW852042 QKA852042 QAE852042 PQI852042 PGM852042 OWQ852042 OMU852042 OCY852042 NTC852042 NJG852042 MZK852042 MPO852042 MFS852042 LVW852042 LMA852042 LCE852042 KSI852042 KIM852042 JYQ852042 JOU852042 JEY852042 IVC852042 ILG852042 IBK852042 HRO852042 HHS852042 GXW852042 GOA852042 GEE852042 FUI852042 FKM852042 FAQ852042 EQU852042 EGY852042 DXC852042 DNG852042 DDK852042 CTO852042 CJS852042 BZW852042 BQA852042 BGE852042 AWI852042 AMM852042 ACQ852042 SU852042 IY852042 C852042 WVK786506 WLO786506 WBS786506 VRW786506 VIA786506 UYE786506 UOI786506 UEM786506 TUQ786506 TKU786506 TAY786506 SRC786506 SHG786506 RXK786506 RNO786506 RDS786506 QTW786506 QKA786506 QAE786506 PQI786506 PGM786506 OWQ786506 OMU786506 OCY786506 NTC786506 NJG786506 MZK786506 MPO786506 MFS786506 LVW786506 LMA786506 LCE786506 KSI786506 KIM786506 JYQ786506 JOU786506 JEY786506 IVC786506 ILG786506 IBK786506 HRO786506 HHS786506 GXW786506 GOA786506 GEE786506 FUI786506 FKM786506 FAQ786506 EQU786506 EGY786506 DXC786506 DNG786506 DDK786506 CTO786506 CJS786506 BZW786506 BQA786506 BGE786506 AWI786506 AMM786506 ACQ786506 SU786506 IY786506 C786506 WVK720970 WLO720970 WBS720970 VRW720970 VIA720970 UYE720970 UOI720970 UEM720970 TUQ720970 TKU720970 TAY720970 SRC720970 SHG720970 RXK720970 RNO720970 RDS720970 QTW720970 QKA720970 QAE720970 PQI720970 PGM720970 OWQ720970 OMU720970 OCY720970 NTC720970 NJG720970 MZK720970 MPO720970 MFS720970 LVW720970 LMA720970 LCE720970 KSI720970 KIM720970 JYQ720970 JOU720970 JEY720970 IVC720970 ILG720970 IBK720970 HRO720970 HHS720970 GXW720970 GOA720970 GEE720970 FUI720970 FKM720970 FAQ720970 EQU720970 EGY720970 DXC720970 DNG720970 DDK720970 CTO720970 CJS720970 BZW720970 BQA720970 BGE720970 AWI720970 AMM720970 ACQ720970 SU720970 IY720970 C720970 WVK655434 WLO655434 WBS655434 VRW655434 VIA655434 UYE655434 UOI655434 UEM655434 TUQ655434 TKU655434 TAY655434 SRC655434 SHG655434 RXK655434 RNO655434 RDS655434 QTW655434 QKA655434 QAE655434 PQI655434 PGM655434 OWQ655434 OMU655434 OCY655434 NTC655434 NJG655434 MZK655434 MPO655434 MFS655434 LVW655434 LMA655434 LCE655434 KSI655434 KIM655434 JYQ655434 JOU655434 JEY655434 IVC655434 ILG655434 IBK655434 HRO655434 HHS655434 GXW655434 GOA655434 GEE655434 FUI655434 FKM655434 FAQ655434 EQU655434 EGY655434 DXC655434 DNG655434 DDK655434 CTO655434 CJS655434 BZW655434 BQA655434 BGE655434 AWI655434 AMM655434 ACQ655434 SU655434 IY655434 C655434 WVK589898 WLO589898 WBS589898 VRW589898 VIA589898 UYE589898 UOI589898 UEM589898 TUQ589898 TKU589898 TAY589898 SRC589898 SHG589898 RXK589898 RNO589898 RDS589898 QTW589898 QKA589898 QAE589898 PQI589898 PGM589898 OWQ589898 OMU589898 OCY589898 NTC589898 NJG589898 MZK589898 MPO589898 MFS589898 LVW589898 LMA589898 LCE589898 KSI589898 KIM589898 JYQ589898 JOU589898 JEY589898 IVC589898 ILG589898 IBK589898 HRO589898 HHS589898 GXW589898 GOA589898 GEE589898 FUI589898 FKM589898 FAQ589898 EQU589898 EGY589898 DXC589898 DNG589898 DDK589898 CTO589898 CJS589898 BZW589898 BQA589898 BGE589898 AWI589898 AMM589898 ACQ589898 SU589898 IY589898 C589898 WVK524362 WLO524362 WBS524362 VRW524362 VIA524362 UYE524362 UOI524362 UEM524362 TUQ524362 TKU524362 TAY524362 SRC524362 SHG524362 RXK524362 RNO524362 RDS524362 QTW524362 QKA524362 QAE524362 PQI524362 PGM524362 OWQ524362 OMU524362 OCY524362 NTC524362 NJG524362 MZK524362 MPO524362 MFS524362 LVW524362 LMA524362 LCE524362 KSI524362 KIM524362 JYQ524362 JOU524362 JEY524362 IVC524362 ILG524362 IBK524362 HRO524362 HHS524362 GXW524362 GOA524362 GEE524362 FUI524362 FKM524362 FAQ524362 EQU524362 EGY524362 DXC524362 DNG524362 DDK524362 CTO524362 CJS524362 BZW524362 BQA524362 BGE524362 AWI524362 AMM524362 ACQ524362 SU524362 IY524362 C524362 WVK458826 WLO458826 WBS458826 VRW458826 VIA458826 UYE458826 UOI458826 UEM458826 TUQ458826 TKU458826 TAY458826 SRC458826 SHG458826 RXK458826 RNO458826 RDS458826 QTW458826 QKA458826 QAE458826 PQI458826 PGM458826 OWQ458826 OMU458826 OCY458826 NTC458826 NJG458826 MZK458826 MPO458826 MFS458826 LVW458826 LMA458826 LCE458826 KSI458826 KIM458826 JYQ458826 JOU458826 JEY458826 IVC458826 ILG458826 IBK458826 HRO458826 HHS458826 GXW458826 GOA458826 GEE458826 FUI458826 FKM458826 FAQ458826 EQU458826 EGY458826 DXC458826 DNG458826 DDK458826 CTO458826 CJS458826 BZW458826 BQA458826 BGE458826 AWI458826 AMM458826 ACQ458826 SU458826 IY458826 C458826 WVK393290 WLO393290 WBS393290 VRW393290 VIA393290 UYE393290 UOI393290 UEM393290 TUQ393290 TKU393290 TAY393290 SRC393290 SHG393290 RXK393290 RNO393290 RDS393290 QTW393290 QKA393290 QAE393290 PQI393290 PGM393290 OWQ393290 OMU393290 OCY393290 NTC393290 NJG393290 MZK393290 MPO393290 MFS393290 LVW393290 LMA393290 LCE393290 KSI393290 KIM393290 JYQ393290 JOU393290 JEY393290 IVC393290 ILG393290 IBK393290 HRO393290 HHS393290 GXW393290 GOA393290 GEE393290 FUI393290 FKM393290 FAQ393290 EQU393290 EGY393290 DXC393290 DNG393290 DDK393290 CTO393290 CJS393290 BZW393290 BQA393290 BGE393290 AWI393290 AMM393290 ACQ393290 SU393290 IY393290 C393290 WVK327754 WLO327754 WBS327754 VRW327754 VIA327754 UYE327754 UOI327754 UEM327754 TUQ327754 TKU327754 TAY327754 SRC327754 SHG327754 RXK327754 RNO327754 RDS327754 QTW327754 QKA327754 QAE327754 PQI327754 PGM327754 OWQ327754 OMU327754 OCY327754 NTC327754 NJG327754 MZK327754 MPO327754 MFS327754 LVW327754 LMA327754 LCE327754 KSI327754 KIM327754 JYQ327754 JOU327754 JEY327754 IVC327754 ILG327754 IBK327754 HRO327754 HHS327754 GXW327754 GOA327754 GEE327754 FUI327754 FKM327754 FAQ327754 EQU327754 EGY327754 DXC327754 DNG327754 DDK327754 CTO327754 CJS327754 BZW327754 BQA327754 BGE327754 AWI327754 AMM327754 ACQ327754 SU327754 IY327754 C327754 WVK262218 WLO262218 WBS262218 VRW262218 VIA262218 UYE262218 UOI262218 UEM262218 TUQ262218 TKU262218 TAY262218 SRC262218 SHG262218 RXK262218 RNO262218 RDS262218 QTW262218 QKA262218 QAE262218 PQI262218 PGM262218 OWQ262218 OMU262218 OCY262218 NTC262218 NJG262218 MZK262218 MPO262218 MFS262218 LVW262218 LMA262218 LCE262218 KSI262218 KIM262218 JYQ262218 JOU262218 JEY262218 IVC262218 ILG262218 IBK262218 HRO262218 HHS262218 GXW262218 GOA262218 GEE262218 FUI262218 FKM262218 FAQ262218 EQU262218 EGY262218 DXC262218 DNG262218 DDK262218 CTO262218 CJS262218 BZW262218 BQA262218 BGE262218 AWI262218 AMM262218 ACQ262218 SU262218 IY262218 C262218 WVK196682 WLO196682 WBS196682 VRW196682 VIA196682 UYE196682 UOI196682 UEM196682 TUQ196682 TKU196682 TAY196682 SRC196682 SHG196682 RXK196682 RNO196682 RDS196682 QTW196682 QKA196682 QAE196682 PQI196682 PGM196682 OWQ196682 OMU196682 OCY196682 NTC196682 NJG196682 MZK196682 MPO196682 MFS196682 LVW196682 LMA196682 LCE196682 KSI196682 KIM196682 JYQ196682 JOU196682 JEY196682 IVC196682 ILG196682 IBK196682 HRO196682 HHS196682 GXW196682 GOA196682 GEE196682 FUI196682 FKM196682 FAQ196682 EQU196682 EGY196682 DXC196682 DNG196682 DDK196682 CTO196682 CJS196682 BZW196682 BQA196682 BGE196682 AWI196682 AMM196682 ACQ196682 SU196682 IY196682 C196682 WVK131146 WLO131146 WBS131146 VRW131146 VIA131146 UYE131146 UOI131146 UEM131146 TUQ131146 TKU131146 TAY131146 SRC131146 SHG131146 RXK131146 RNO131146 RDS131146 QTW131146 QKA131146 QAE131146 PQI131146 PGM131146 OWQ131146 OMU131146 OCY131146 NTC131146 NJG131146 MZK131146 MPO131146 MFS131146 LVW131146 LMA131146 LCE131146 KSI131146 KIM131146 JYQ131146 JOU131146 JEY131146 IVC131146 ILG131146 IBK131146 HRO131146 HHS131146 GXW131146 GOA131146 GEE131146 FUI131146 FKM131146 FAQ131146 EQU131146 EGY131146 DXC131146 DNG131146 DDK131146 CTO131146 CJS131146 BZW131146 BQA131146 BGE131146 AWI131146 AMM131146 ACQ131146 SU131146 IY131146 C131146 WVK65610 WLO65610 WBS65610 VRW65610 VIA65610 UYE65610 UOI65610 UEM65610 TUQ65610 TKU65610 TAY65610 SRC65610 SHG65610 RXK65610 RNO65610 RDS65610 QTW65610 QKA65610 QAE65610 PQI65610 PGM65610 OWQ65610 OMU65610 OCY65610 NTC65610 NJG65610 MZK65610 MPO65610 MFS65610 LVW65610 LMA65610 LCE65610 KSI65610 KIM65610 JYQ65610 JOU65610 JEY65610 IVC65610 ILG65610 IBK65610 HRO65610 HHS65610 GXW65610 GOA65610 GEE65610 FUI65610 FKM65610 FAQ65610 EQU65610 EGY65610 DXC65610 DNG65610 DDK65610 CTO65610 CJS65610 BZW65610 BQA65610 BGE65610 AWI65610 AMM65610 ACQ65610 SU65610 IY65610 C65610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formula1>$C$235:$C$250</formula1>
    </dataValidation>
    <dataValidation type="list" allowBlank="1" showInputMessage="1" showErrorMessage="1" sqref="C14:C64 WVK983115:WVK983124 WLO983115:WLO983124 WBS983115:WBS983124 VRW983115:VRW983124 VIA983115:VIA983124 UYE983115:UYE983124 UOI983115:UOI983124 UEM983115:UEM983124 TUQ983115:TUQ983124 TKU983115:TKU983124 TAY983115:TAY983124 SRC983115:SRC983124 SHG983115:SHG983124 RXK983115:RXK983124 RNO983115:RNO983124 RDS983115:RDS983124 QTW983115:QTW983124 QKA983115:QKA983124 QAE983115:QAE983124 PQI983115:PQI983124 PGM983115:PGM983124 OWQ983115:OWQ983124 OMU983115:OMU983124 OCY983115:OCY983124 NTC983115:NTC983124 NJG983115:NJG983124 MZK983115:MZK983124 MPO983115:MPO983124 MFS983115:MFS983124 LVW983115:LVW983124 LMA983115:LMA983124 LCE983115:LCE983124 KSI983115:KSI983124 KIM983115:KIM983124 JYQ983115:JYQ983124 JOU983115:JOU983124 JEY983115:JEY983124 IVC983115:IVC983124 ILG983115:ILG983124 IBK983115:IBK983124 HRO983115:HRO983124 HHS983115:HHS983124 GXW983115:GXW983124 GOA983115:GOA983124 GEE983115:GEE983124 FUI983115:FUI983124 FKM983115:FKM983124 FAQ983115:FAQ983124 EQU983115:EQU983124 EGY983115:EGY983124 DXC983115:DXC983124 DNG983115:DNG983124 DDK983115:DDK983124 CTO983115:CTO983124 CJS983115:CJS983124 BZW983115:BZW983124 BQA983115:BQA983124 BGE983115:BGE983124 AWI983115:AWI983124 AMM983115:AMM983124 ACQ983115:ACQ983124 SU983115:SU983124 IY983115:IY983124 C983115:C983124 WVK917579:WVK917588 WLO917579:WLO917588 WBS917579:WBS917588 VRW917579:VRW917588 VIA917579:VIA917588 UYE917579:UYE917588 UOI917579:UOI917588 UEM917579:UEM917588 TUQ917579:TUQ917588 TKU917579:TKU917588 TAY917579:TAY917588 SRC917579:SRC917588 SHG917579:SHG917588 RXK917579:RXK917588 RNO917579:RNO917588 RDS917579:RDS917588 QTW917579:QTW917588 QKA917579:QKA917588 QAE917579:QAE917588 PQI917579:PQI917588 PGM917579:PGM917588 OWQ917579:OWQ917588 OMU917579:OMU917588 OCY917579:OCY917588 NTC917579:NTC917588 NJG917579:NJG917588 MZK917579:MZK917588 MPO917579:MPO917588 MFS917579:MFS917588 LVW917579:LVW917588 LMA917579:LMA917588 LCE917579:LCE917588 KSI917579:KSI917588 KIM917579:KIM917588 JYQ917579:JYQ917588 JOU917579:JOU917588 JEY917579:JEY917588 IVC917579:IVC917588 ILG917579:ILG917588 IBK917579:IBK917588 HRO917579:HRO917588 HHS917579:HHS917588 GXW917579:GXW917588 GOA917579:GOA917588 GEE917579:GEE917588 FUI917579:FUI917588 FKM917579:FKM917588 FAQ917579:FAQ917588 EQU917579:EQU917588 EGY917579:EGY917588 DXC917579:DXC917588 DNG917579:DNG917588 DDK917579:DDK917588 CTO917579:CTO917588 CJS917579:CJS917588 BZW917579:BZW917588 BQA917579:BQA917588 BGE917579:BGE917588 AWI917579:AWI917588 AMM917579:AMM917588 ACQ917579:ACQ917588 SU917579:SU917588 IY917579:IY917588 C917579:C917588 WVK852043:WVK852052 WLO852043:WLO852052 WBS852043:WBS852052 VRW852043:VRW852052 VIA852043:VIA852052 UYE852043:UYE852052 UOI852043:UOI852052 UEM852043:UEM852052 TUQ852043:TUQ852052 TKU852043:TKU852052 TAY852043:TAY852052 SRC852043:SRC852052 SHG852043:SHG852052 RXK852043:RXK852052 RNO852043:RNO852052 RDS852043:RDS852052 QTW852043:QTW852052 QKA852043:QKA852052 QAE852043:QAE852052 PQI852043:PQI852052 PGM852043:PGM852052 OWQ852043:OWQ852052 OMU852043:OMU852052 OCY852043:OCY852052 NTC852043:NTC852052 NJG852043:NJG852052 MZK852043:MZK852052 MPO852043:MPO852052 MFS852043:MFS852052 LVW852043:LVW852052 LMA852043:LMA852052 LCE852043:LCE852052 KSI852043:KSI852052 KIM852043:KIM852052 JYQ852043:JYQ852052 JOU852043:JOU852052 JEY852043:JEY852052 IVC852043:IVC852052 ILG852043:ILG852052 IBK852043:IBK852052 HRO852043:HRO852052 HHS852043:HHS852052 GXW852043:GXW852052 GOA852043:GOA852052 GEE852043:GEE852052 FUI852043:FUI852052 FKM852043:FKM852052 FAQ852043:FAQ852052 EQU852043:EQU852052 EGY852043:EGY852052 DXC852043:DXC852052 DNG852043:DNG852052 DDK852043:DDK852052 CTO852043:CTO852052 CJS852043:CJS852052 BZW852043:BZW852052 BQA852043:BQA852052 BGE852043:BGE852052 AWI852043:AWI852052 AMM852043:AMM852052 ACQ852043:ACQ852052 SU852043:SU852052 IY852043:IY852052 C852043:C852052 WVK786507:WVK786516 WLO786507:WLO786516 WBS786507:WBS786516 VRW786507:VRW786516 VIA786507:VIA786516 UYE786507:UYE786516 UOI786507:UOI786516 UEM786507:UEM786516 TUQ786507:TUQ786516 TKU786507:TKU786516 TAY786507:TAY786516 SRC786507:SRC786516 SHG786507:SHG786516 RXK786507:RXK786516 RNO786507:RNO786516 RDS786507:RDS786516 QTW786507:QTW786516 QKA786507:QKA786516 QAE786507:QAE786516 PQI786507:PQI786516 PGM786507:PGM786516 OWQ786507:OWQ786516 OMU786507:OMU786516 OCY786507:OCY786516 NTC786507:NTC786516 NJG786507:NJG786516 MZK786507:MZK786516 MPO786507:MPO786516 MFS786507:MFS786516 LVW786507:LVW786516 LMA786507:LMA786516 LCE786507:LCE786516 KSI786507:KSI786516 KIM786507:KIM786516 JYQ786507:JYQ786516 JOU786507:JOU786516 JEY786507:JEY786516 IVC786507:IVC786516 ILG786507:ILG786516 IBK786507:IBK786516 HRO786507:HRO786516 HHS786507:HHS786516 GXW786507:GXW786516 GOA786507:GOA786516 GEE786507:GEE786516 FUI786507:FUI786516 FKM786507:FKM786516 FAQ786507:FAQ786516 EQU786507:EQU786516 EGY786507:EGY786516 DXC786507:DXC786516 DNG786507:DNG786516 DDK786507:DDK786516 CTO786507:CTO786516 CJS786507:CJS786516 BZW786507:BZW786516 BQA786507:BQA786516 BGE786507:BGE786516 AWI786507:AWI786516 AMM786507:AMM786516 ACQ786507:ACQ786516 SU786507:SU786516 IY786507:IY786516 C786507:C786516 WVK720971:WVK720980 WLO720971:WLO720980 WBS720971:WBS720980 VRW720971:VRW720980 VIA720971:VIA720980 UYE720971:UYE720980 UOI720971:UOI720980 UEM720971:UEM720980 TUQ720971:TUQ720980 TKU720971:TKU720980 TAY720971:TAY720980 SRC720971:SRC720980 SHG720971:SHG720980 RXK720971:RXK720980 RNO720971:RNO720980 RDS720971:RDS720980 QTW720971:QTW720980 QKA720971:QKA720980 QAE720971:QAE720980 PQI720971:PQI720980 PGM720971:PGM720980 OWQ720971:OWQ720980 OMU720971:OMU720980 OCY720971:OCY720980 NTC720971:NTC720980 NJG720971:NJG720980 MZK720971:MZK720980 MPO720971:MPO720980 MFS720971:MFS720980 LVW720971:LVW720980 LMA720971:LMA720980 LCE720971:LCE720980 KSI720971:KSI720980 KIM720971:KIM720980 JYQ720971:JYQ720980 JOU720971:JOU720980 JEY720971:JEY720980 IVC720971:IVC720980 ILG720971:ILG720980 IBK720971:IBK720980 HRO720971:HRO720980 HHS720971:HHS720980 GXW720971:GXW720980 GOA720971:GOA720980 GEE720971:GEE720980 FUI720971:FUI720980 FKM720971:FKM720980 FAQ720971:FAQ720980 EQU720971:EQU720980 EGY720971:EGY720980 DXC720971:DXC720980 DNG720971:DNG720980 DDK720971:DDK720980 CTO720971:CTO720980 CJS720971:CJS720980 BZW720971:BZW720980 BQA720971:BQA720980 BGE720971:BGE720980 AWI720971:AWI720980 AMM720971:AMM720980 ACQ720971:ACQ720980 SU720971:SU720980 IY720971:IY720980 C720971:C720980 WVK655435:WVK655444 WLO655435:WLO655444 WBS655435:WBS655444 VRW655435:VRW655444 VIA655435:VIA655444 UYE655435:UYE655444 UOI655435:UOI655444 UEM655435:UEM655444 TUQ655435:TUQ655444 TKU655435:TKU655444 TAY655435:TAY655444 SRC655435:SRC655444 SHG655435:SHG655444 RXK655435:RXK655444 RNO655435:RNO655444 RDS655435:RDS655444 QTW655435:QTW655444 QKA655435:QKA655444 QAE655435:QAE655444 PQI655435:PQI655444 PGM655435:PGM655444 OWQ655435:OWQ655444 OMU655435:OMU655444 OCY655435:OCY655444 NTC655435:NTC655444 NJG655435:NJG655444 MZK655435:MZK655444 MPO655435:MPO655444 MFS655435:MFS655444 LVW655435:LVW655444 LMA655435:LMA655444 LCE655435:LCE655444 KSI655435:KSI655444 KIM655435:KIM655444 JYQ655435:JYQ655444 JOU655435:JOU655444 JEY655435:JEY655444 IVC655435:IVC655444 ILG655435:ILG655444 IBK655435:IBK655444 HRO655435:HRO655444 HHS655435:HHS655444 GXW655435:GXW655444 GOA655435:GOA655444 GEE655435:GEE655444 FUI655435:FUI655444 FKM655435:FKM655444 FAQ655435:FAQ655444 EQU655435:EQU655444 EGY655435:EGY655444 DXC655435:DXC655444 DNG655435:DNG655444 DDK655435:DDK655444 CTO655435:CTO655444 CJS655435:CJS655444 BZW655435:BZW655444 BQA655435:BQA655444 BGE655435:BGE655444 AWI655435:AWI655444 AMM655435:AMM655444 ACQ655435:ACQ655444 SU655435:SU655444 IY655435:IY655444 C655435:C655444 WVK589899:WVK589908 WLO589899:WLO589908 WBS589899:WBS589908 VRW589899:VRW589908 VIA589899:VIA589908 UYE589899:UYE589908 UOI589899:UOI589908 UEM589899:UEM589908 TUQ589899:TUQ589908 TKU589899:TKU589908 TAY589899:TAY589908 SRC589899:SRC589908 SHG589899:SHG589908 RXK589899:RXK589908 RNO589899:RNO589908 RDS589899:RDS589908 QTW589899:QTW589908 QKA589899:QKA589908 QAE589899:QAE589908 PQI589899:PQI589908 PGM589899:PGM589908 OWQ589899:OWQ589908 OMU589899:OMU589908 OCY589899:OCY589908 NTC589899:NTC589908 NJG589899:NJG589908 MZK589899:MZK589908 MPO589899:MPO589908 MFS589899:MFS589908 LVW589899:LVW589908 LMA589899:LMA589908 LCE589899:LCE589908 KSI589899:KSI589908 KIM589899:KIM589908 JYQ589899:JYQ589908 JOU589899:JOU589908 JEY589899:JEY589908 IVC589899:IVC589908 ILG589899:ILG589908 IBK589899:IBK589908 HRO589899:HRO589908 HHS589899:HHS589908 GXW589899:GXW589908 GOA589899:GOA589908 GEE589899:GEE589908 FUI589899:FUI589908 FKM589899:FKM589908 FAQ589899:FAQ589908 EQU589899:EQU589908 EGY589899:EGY589908 DXC589899:DXC589908 DNG589899:DNG589908 DDK589899:DDK589908 CTO589899:CTO589908 CJS589899:CJS589908 BZW589899:BZW589908 BQA589899:BQA589908 BGE589899:BGE589908 AWI589899:AWI589908 AMM589899:AMM589908 ACQ589899:ACQ589908 SU589899:SU589908 IY589899:IY589908 C589899:C589908 WVK524363:WVK524372 WLO524363:WLO524372 WBS524363:WBS524372 VRW524363:VRW524372 VIA524363:VIA524372 UYE524363:UYE524372 UOI524363:UOI524372 UEM524363:UEM524372 TUQ524363:TUQ524372 TKU524363:TKU524372 TAY524363:TAY524372 SRC524363:SRC524372 SHG524363:SHG524372 RXK524363:RXK524372 RNO524363:RNO524372 RDS524363:RDS524372 QTW524363:QTW524372 QKA524363:QKA524372 QAE524363:QAE524372 PQI524363:PQI524372 PGM524363:PGM524372 OWQ524363:OWQ524372 OMU524363:OMU524372 OCY524363:OCY524372 NTC524363:NTC524372 NJG524363:NJG524372 MZK524363:MZK524372 MPO524363:MPO524372 MFS524363:MFS524372 LVW524363:LVW524372 LMA524363:LMA524372 LCE524363:LCE524372 KSI524363:KSI524372 KIM524363:KIM524372 JYQ524363:JYQ524372 JOU524363:JOU524372 JEY524363:JEY524372 IVC524363:IVC524372 ILG524363:ILG524372 IBK524363:IBK524372 HRO524363:HRO524372 HHS524363:HHS524372 GXW524363:GXW524372 GOA524363:GOA524372 GEE524363:GEE524372 FUI524363:FUI524372 FKM524363:FKM524372 FAQ524363:FAQ524372 EQU524363:EQU524372 EGY524363:EGY524372 DXC524363:DXC524372 DNG524363:DNG524372 DDK524363:DDK524372 CTO524363:CTO524372 CJS524363:CJS524372 BZW524363:BZW524372 BQA524363:BQA524372 BGE524363:BGE524372 AWI524363:AWI524372 AMM524363:AMM524372 ACQ524363:ACQ524372 SU524363:SU524372 IY524363:IY524372 C524363:C524372 WVK458827:WVK458836 WLO458827:WLO458836 WBS458827:WBS458836 VRW458827:VRW458836 VIA458827:VIA458836 UYE458827:UYE458836 UOI458827:UOI458836 UEM458827:UEM458836 TUQ458827:TUQ458836 TKU458827:TKU458836 TAY458827:TAY458836 SRC458827:SRC458836 SHG458827:SHG458836 RXK458827:RXK458836 RNO458827:RNO458836 RDS458827:RDS458836 QTW458827:QTW458836 QKA458827:QKA458836 QAE458827:QAE458836 PQI458827:PQI458836 PGM458827:PGM458836 OWQ458827:OWQ458836 OMU458827:OMU458836 OCY458827:OCY458836 NTC458827:NTC458836 NJG458827:NJG458836 MZK458827:MZK458836 MPO458827:MPO458836 MFS458827:MFS458836 LVW458827:LVW458836 LMA458827:LMA458836 LCE458827:LCE458836 KSI458827:KSI458836 KIM458827:KIM458836 JYQ458827:JYQ458836 JOU458827:JOU458836 JEY458827:JEY458836 IVC458827:IVC458836 ILG458827:ILG458836 IBK458827:IBK458836 HRO458827:HRO458836 HHS458827:HHS458836 GXW458827:GXW458836 GOA458827:GOA458836 GEE458827:GEE458836 FUI458827:FUI458836 FKM458827:FKM458836 FAQ458827:FAQ458836 EQU458827:EQU458836 EGY458827:EGY458836 DXC458827:DXC458836 DNG458827:DNG458836 DDK458827:DDK458836 CTO458827:CTO458836 CJS458827:CJS458836 BZW458827:BZW458836 BQA458827:BQA458836 BGE458827:BGE458836 AWI458827:AWI458836 AMM458827:AMM458836 ACQ458827:ACQ458836 SU458827:SU458836 IY458827:IY458836 C458827:C458836 WVK393291:WVK393300 WLO393291:WLO393300 WBS393291:WBS393300 VRW393291:VRW393300 VIA393291:VIA393300 UYE393291:UYE393300 UOI393291:UOI393300 UEM393291:UEM393300 TUQ393291:TUQ393300 TKU393291:TKU393300 TAY393291:TAY393300 SRC393291:SRC393300 SHG393291:SHG393300 RXK393291:RXK393300 RNO393291:RNO393300 RDS393291:RDS393300 QTW393291:QTW393300 QKA393291:QKA393300 QAE393291:QAE393300 PQI393291:PQI393300 PGM393291:PGM393300 OWQ393291:OWQ393300 OMU393291:OMU393300 OCY393291:OCY393300 NTC393291:NTC393300 NJG393291:NJG393300 MZK393291:MZK393300 MPO393291:MPO393300 MFS393291:MFS393300 LVW393291:LVW393300 LMA393291:LMA393300 LCE393291:LCE393300 KSI393291:KSI393300 KIM393291:KIM393300 JYQ393291:JYQ393300 JOU393291:JOU393300 JEY393291:JEY393300 IVC393291:IVC393300 ILG393291:ILG393300 IBK393291:IBK393300 HRO393291:HRO393300 HHS393291:HHS393300 GXW393291:GXW393300 GOA393291:GOA393300 GEE393291:GEE393300 FUI393291:FUI393300 FKM393291:FKM393300 FAQ393291:FAQ393300 EQU393291:EQU393300 EGY393291:EGY393300 DXC393291:DXC393300 DNG393291:DNG393300 DDK393291:DDK393300 CTO393291:CTO393300 CJS393291:CJS393300 BZW393291:BZW393300 BQA393291:BQA393300 BGE393291:BGE393300 AWI393291:AWI393300 AMM393291:AMM393300 ACQ393291:ACQ393300 SU393291:SU393300 IY393291:IY393300 C393291:C393300 WVK327755:WVK327764 WLO327755:WLO327764 WBS327755:WBS327764 VRW327755:VRW327764 VIA327755:VIA327764 UYE327755:UYE327764 UOI327755:UOI327764 UEM327755:UEM327764 TUQ327755:TUQ327764 TKU327755:TKU327764 TAY327755:TAY327764 SRC327755:SRC327764 SHG327755:SHG327764 RXK327755:RXK327764 RNO327755:RNO327764 RDS327755:RDS327764 QTW327755:QTW327764 QKA327755:QKA327764 QAE327755:QAE327764 PQI327755:PQI327764 PGM327755:PGM327764 OWQ327755:OWQ327764 OMU327755:OMU327764 OCY327755:OCY327764 NTC327755:NTC327764 NJG327755:NJG327764 MZK327755:MZK327764 MPO327755:MPO327764 MFS327755:MFS327764 LVW327755:LVW327764 LMA327755:LMA327764 LCE327755:LCE327764 KSI327755:KSI327764 KIM327755:KIM327764 JYQ327755:JYQ327764 JOU327755:JOU327764 JEY327755:JEY327764 IVC327755:IVC327764 ILG327755:ILG327764 IBK327755:IBK327764 HRO327755:HRO327764 HHS327755:HHS327764 GXW327755:GXW327764 GOA327755:GOA327764 GEE327755:GEE327764 FUI327755:FUI327764 FKM327755:FKM327764 FAQ327755:FAQ327764 EQU327755:EQU327764 EGY327755:EGY327764 DXC327755:DXC327764 DNG327755:DNG327764 DDK327755:DDK327764 CTO327755:CTO327764 CJS327755:CJS327764 BZW327755:BZW327764 BQA327755:BQA327764 BGE327755:BGE327764 AWI327755:AWI327764 AMM327755:AMM327764 ACQ327755:ACQ327764 SU327755:SU327764 IY327755:IY327764 C327755:C327764 WVK262219:WVK262228 WLO262219:WLO262228 WBS262219:WBS262228 VRW262219:VRW262228 VIA262219:VIA262228 UYE262219:UYE262228 UOI262219:UOI262228 UEM262219:UEM262228 TUQ262219:TUQ262228 TKU262219:TKU262228 TAY262219:TAY262228 SRC262219:SRC262228 SHG262219:SHG262228 RXK262219:RXK262228 RNO262219:RNO262228 RDS262219:RDS262228 QTW262219:QTW262228 QKA262219:QKA262228 QAE262219:QAE262228 PQI262219:PQI262228 PGM262219:PGM262228 OWQ262219:OWQ262228 OMU262219:OMU262228 OCY262219:OCY262228 NTC262219:NTC262228 NJG262219:NJG262228 MZK262219:MZK262228 MPO262219:MPO262228 MFS262219:MFS262228 LVW262219:LVW262228 LMA262219:LMA262228 LCE262219:LCE262228 KSI262219:KSI262228 KIM262219:KIM262228 JYQ262219:JYQ262228 JOU262219:JOU262228 JEY262219:JEY262228 IVC262219:IVC262228 ILG262219:ILG262228 IBK262219:IBK262228 HRO262219:HRO262228 HHS262219:HHS262228 GXW262219:GXW262228 GOA262219:GOA262228 GEE262219:GEE262228 FUI262219:FUI262228 FKM262219:FKM262228 FAQ262219:FAQ262228 EQU262219:EQU262228 EGY262219:EGY262228 DXC262219:DXC262228 DNG262219:DNG262228 DDK262219:DDK262228 CTO262219:CTO262228 CJS262219:CJS262228 BZW262219:BZW262228 BQA262219:BQA262228 BGE262219:BGE262228 AWI262219:AWI262228 AMM262219:AMM262228 ACQ262219:ACQ262228 SU262219:SU262228 IY262219:IY262228 C262219:C262228 WVK196683:WVK196692 WLO196683:WLO196692 WBS196683:WBS196692 VRW196683:VRW196692 VIA196683:VIA196692 UYE196683:UYE196692 UOI196683:UOI196692 UEM196683:UEM196692 TUQ196683:TUQ196692 TKU196683:TKU196692 TAY196683:TAY196692 SRC196683:SRC196692 SHG196683:SHG196692 RXK196683:RXK196692 RNO196683:RNO196692 RDS196683:RDS196692 QTW196683:QTW196692 QKA196683:QKA196692 QAE196683:QAE196692 PQI196683:PQI196692 PGM196683:PGM196692 OWQ196683:OWQ196692 OMU196683:OMU196692 OCY196683:OCY196692 NTC196683:NTC196692 NJG196683:NJG196692 MZK196683:MZK196692 MPO196683:MPO196692 MFS196683:MFS196692 LVW196683:LVW196692 LMA196683:LMA196692 LCE196683:LCE196692 KSI196683:KSI196692 KIM196683:KIM196692 JYQ196683:JYQ196692 JOU196683:JOU196692 JEY196683:JEY196692 IVC196683:IVC196692 ILG196683:ILG196692 IBK196683:IBK196692 HRO196683:HRO196692 HHS196683:HHS196692 GXW196683:GXW196692 GOA196683:GOA196692 GEE196683:GEE196692 FUI196683:FUI196692 FKM196683:FKM196692 FAQ196683:FAQ196692 EQU196683:EQU196692 EGY196683:EGY196692 DXC196683:DXC196692 DNG196683:DNG196692 DDK196683:DDK196692 CTO196683:CTO196692 CJS196683:CJS196692 BZW196683:BZW196692 BQA196683:BQA196692 BGE196683:BGE196692 AWI196683:AWI196692 AMM196683:AMM196692 ACQ196683:ACQ196692 SU196683:SU196692 IY196683:IY196692 C196683:C196692 WVK131147:WVK131156 WLO131147:WLO131156 WBS131147:WBS131156 VRW131147:VRW131156 VIA131147:VIA131156 UYE131147:UYE131156 UOI131147:UOI131156 UEM131147:UEM131156 TUQ131147:TUQ131156 TKU131147:TKU131156 TAY131147:TAY131156 SRC131147:SRC131156 SHG131147:SHG131156 RXK131147:RXK131156 RNO131147:RNO131156 RDS131147:RDS131156 QTW131147:QTW131156 QKA131147:QKA131156 QAE131147:QAE131156 PQI131147:PQI131156 PGM131147:PGM131156 OWQ131147:OWQ131156 OMU131147:OMU131156 OCY131147:OCY131156 NTC131147:NTC131156 NJG131147:NJG131156 MZK131147:MZK131156 MPO131147:MPO131156 MFS131147:MFS131156 LVW131147:LVW131156 LMA131147:LMA131156 LCE131147:LCE131156 KSI131147:KSI131156 KIM131147:KIM131156 JYQ131147:JYQ131156 JOU131147:JOU131156 JEY131147:JEY131156 IVC131147:IVC131156 ILG131147:ILG131156 IBK131147:IBK131156 HRO131147:HRO131156 HHS131147:HHS131156 GXW131147:GXW131156 GOA131147:GOA131156 GEE131147:GEE131156 FUI131147:FUI131156 FKM131147:FKM131156 FAQ131147:FAQ131156 EQU131147:EQU131156 EGY131147:EGY131156 DXC131147:DXC131156 DNG131147:DNG131156 DDK131147:DDK131156 CTO131147:CTO131156 CJS131147:CJS131156 BZW131147:BZW131156 BQA131147:BQA131156 BGE131147:BGE131156 AWI131147:AWI131156 AMM131147:AMM131156 ACQ131147:ACQ131156 SU131147:SU131156 IY131147:IY131156 C131147:C131156 WVK65611:WVK65620 WLO65611:WLO65620 WBS65611:WBS65620 VRW65611:VRW65620 VIA65611:VIA65620 UYE65611:UYE65620 UOI65611:UOI65620 UEM65611:UEM65620 TUQ65611:TUQ65620 TKU65611:TKU65620 TAY65611:TAY65620 SRC65611:SRC65620 SHG65611:SHG65620 RXK65611:RXK65620 RNO65611:RNO65620 RDS65611:RDS65620 QTW65611:QTW65620 QKA65611:QKA65620 QAE65611:QAE65620 PQI65611:PQI65620 PGM65611:PGM65620 OWQ65611:OWQ65620 OMU65611:OMU65620 OCY65611:OCY65620 NTC65611:NTC65620 NJG65611:NJG65620 MZK65611:MZK65620 MPO65611:MPO65620 MFS65611:MFS65620 LVW65611:LVW65620 LMA65611:LMA65620 LCE65611:LCE65620 KSI65611:KSI65620 KIM65611:KIM65620 JYQ65611:JYQ65620 JOU65611:JOU65620 JEY65611:JEY65620 IVC65611:IVC65620 ILG65611:ILG65620 IBK65611:IBK65620 HRO65611:HRO65620 HHS65611:HHS65620 GXW65611:GXW65620 GOA65611:GOA65620 GEE65611:GEE65620 FUI65611:FUI65620 FKM65611:FKM65620 FAQ65611:FAQ65620 EQU65611:EQU65620 EGY65611:EGY65620 DXC65611:DXC65620 DNG65611:DNG65620 DDK65611:DDK65620 CTO65611:CTO65620 CJS65611:CJS65620 BZW65611:BZW65620 BQA65611:BQA65620 BGE65611:BGE65620 AWI65611:AWI65620 AMM65611:AMM65620 ACQ65611:ACQ65620 SU65611:SU65620 IY65611:IY65620 C65611:C65620 WVK75:WVK84 WLO75:WLO84 WBS75:WBS84 VRW75:VRW84 VIA75:VIA84 UYE75:UYE84 UOI75:UOI84 UEM75:UEM84 TUQ75:TUQ84 TKU75:TKU84 TAY75:TAY84 SRC75:SRC84 SHG75:SHG84 RXK75:RXK84 RNO75:RNO84 RDS75:RDS84 QTW75:QTW84 QKA75:QKA84 QAE75:QAE84 PQI75:PQI84 PGM75:PGM84 OWQ75:OWQ84 OMU75:OMU84 OCY75:OCY84 NTC75:NTC84 NJG75:NJG84 MZK75:MZK84 MPO75:MPO84 MFS75:MFS84 LVW75:LVW84 LMA75:LMA84 LCE75:LCE84 KSI75:KSI84 KIM75:KIM84 JYQ75:JYQ84 JOU75:JOU84 JEY75:JEY84 IVC75:IVC84 ILG75:ILG84 IBK75:IBK84 HRO75:HRO84 HHS75:HHS84 GXW75:GXW84 GOA75:GOA84 GEE75:GEE84 FUI75:FUI84 FKM75:FKM84 FAQ75:FAQ84 EQU75:EQU84 EGY75:EGY84 DXC75:DXC84 DNG75:DNG84 DDK75:DDK84 CTO75:CTO84 CJS75:CJS84 BZW75:BZW84 BQA75:BQA84 BGE75:BGE84 AWI75:AWI84 AMM75:AMM84 ACQ75:ACQ84 SU75:SU84 IY75:IY84 C75:C84 WVK983054:WVK983104 WLO983054:WLO983104 WBS983054:WBS983104 VRW983054:VRW983104 VIA983054:VIA983104 UYE983054:UYE983104 UOI983054:UOI983104 UEM983054:UEM983104 TUQ983054:TUQ983104 TKU983054:TKU983104 TAY983054:TAY983104 SRC983054:SRC983104 SHG983054:SHG983104 RXK983054:RXK983104 RNO983054:RNO983104 RDS983054:RDS983104 QTW983054:QTW983104 QKA983054:QKA983104 QAE983054:QAE983104 PQI983054:PQI983104 PGM983054:PGM983104 OWQ983054:OWQ983104 OMU983054:OMU983104 OCY983054:OCY983104 NTC983054:NTC983104 NJG983054:NJG983104 MZK983054:MZK983104 MPO983054:MPO983104 MFS983054:MFS983104 LVW983054:LVW983104 LMA983054:LMA983104 LCE983054:LCE983104 KSI983054:KSI983104 KIM983054:KIM983104 JYQ983054:JYQ983104 JOU983054:JOU983104 JEY983054:JEY983104 IVC983054:IVC983104 ILG983054:ILG983104 IBK983054:IBK983104 HRO983054:HRO983104 HHS983054:HHS983104 GXW983054:GXW983104 GOA983054:GOA983104 GEE983054:GEE983104 FUI983054:FUI983104 FKM983054:FKM983104 FAQ983054:FAQ983104 EQU983054:EQU983104 EGY983054:EGY983104 DXC983054:DXC983104 DNG983054:DNG983104 DDK983054:DDK983104 CTO983054:CTO983104 CJS983054:CJS983104 BZW983054:BZW983104 BQA983054:BQA983104 BGE983054:BGE983104 AWI983054:AWI983104 AMM983054:AMM983104 ACQ983054:ACQ983104 SU983054:SU983104 IY983054:IY983104 C983054:C983104 WVK917518:WVK917568 WLO917518:WLO917568 WBS917518:WBS917568 VRW917518:VRW917568 VIA917518:VIA917568 UYE917518:UYE917568 UOI917518:UOI917568 UEM917518:UEM917568 TUQ917518:TUQ917568 TKU917518:TKU917568 TAY917518:TAY917568 SRC917518:SRC917568 SHG917518:SHG917568 RXK917518:RXK917568 RNO917518:RNO917568 RDS917518:RDS917568 QTW917518:QTW917568 QKA917518:QKA917568 QAE917518:QAE917568 PQI917518:PQI917568 PGM917518:PGM917568 OWQ917518:OWQ917568 OMU917518:OMU917568 OCY917518:OCY917568 NTC917518:NTC917568 NJG917518:NJG917568 MZK917518:MZK917568 MPO917518:MPO917568 MFS917518:MFS917568 LVW917518:LVW917568 LMA917518:LMA917568 LCE917518:LCE917568 KSI917518:KSI917568 KIM917518:KIM917568 JYQ917518:JYQ917568 JOU917518:JOU917568 JEY917518:JEY917568 IVC917518:IVC917568 ILG917518:ILG917568 IBK917518:IBK917568 HRO917518:HRO917568 HHS917518:HHS917568 GXW917518:GXW917568 GOA917518:GOA917568 GEE917518:GEE917568 FUI917518:FUI917568 FKM917518:FKM917568 FAQ917518:FAQ917568 EQU917518:EQU917568 EGY917518:EGY917568 DXC917518:DXC917568 DNG917518:DNG917568 DDK917518:DDK917568 CTO917518:CTO917568 CJS917518:CJS917568 BZW917518:BZW917568 BQA917518:BQA917568 BGE917518:BGE917568 AWI917518:AWI917568 AMM917518:AMM917568 ACQ917518:ACQ917568 SU917518:SU917568 IY917518:IY917568 C917518:C917568 WVK851982:WVK852032 WLO851982:WLO852032 WBS851982:WBS852032 VRW851982:VRW852032 VIA851982:VIA852032 UYE851982:UYE852032 UOI851982:UOI852032 UEM851982:UEM852032 TUQ851982:TUQ852032 TKU851982:TKU852032 TAY851982:TAY852032 SRC851982:SRC852032 SHG851982:SHG852032 RXK851982:RXK852032 RNO851982:RNO852032 RDS851982:RDS852032 QTW851982:QTW852032 QKA851982:QKA852032 QAE851982:QAE852032 PQI851982:PQI852032 PGM851982:PGM852032 OWQ851982:OWQ852032 OMU851982:OMU852032 OCY851982:OCY852032 NTC851982:NTC852032 NJG851982:NJG852032 MZK851982:MZK852032 MPO851982:MPO852032 MFS851982:MFS852032 LVW851982:LVW852032 LMA851982:LMA852032 LCE851982:LCE852032 KSI851982:KSI852032 KIM851982:KIM852032 JYQ851982:JYQ852032 JOU851982:JOU852032 JEY851982:JEY852032 IVC851982:IVC852032 ILG851982:ILG852032 IBK851982:IBK852032 HRO851982:HRO852032 HHS851982:HHS852032 GXW851982:GXW852032 GOA851982:GOA852032 GEE851982:GEE852032 FUI851982:FUI852032 FKM851982:FKM852032 FAQ851982:FAQ852032 EQU851982:EQU852032 EGY851982:EGY852032 DXC851982:DXC852032 DNG851982:DNG852032 DDK851982:DDK852032 CTO851982:CTO852032 CJS851982:CJS852032 BZW851982:BZW852032 BQA851982:BQA852032 BGE851982:BGE852032 AWI851982:AWI852032 AMM851982:AMM852032 ACQ851982:ACQ852032 SU851982:SU852032 IY851982:IY852032 C851982:C852032 WVK786446:WVK786496 WLO786446:WLO786496 WBS786446:WBS786496 VRW786446:VRW786496 VIA786446:VIA786496 UYE786446:UYE786496 UOI786446:UOI786496 UEM786446:UEM786496 TUQ786446:TUQ786496 TKU786446:TKU786496 TAY786446:TAY786496 SRC786446:SRC786496 SHG786446:SHG786496 RXK786446:RXK786496 RNO786446:RNO786496 RDS786446:RDS786496 QTW786446:QTW786496 QKA786446:QKA786496 QAE786446:QAE786496 PQI786446:PQI786496 PGM786446:PGM786496 OWQ786446:OWQ786496 OMU786446:OMU786496 OCY786446:OCY786496 NTC786446:NTC786496 NJG786446:NJG786496 MZK786446:MZK786496 MPO786446:MPO786496 MFS786446:MFS786496 LVW786446:LVW786496 LMA786446:LMA786496 LCE786446:LCE786496 KSI786446:KSI786496 KIM786446:KIM786496 JYQ786446:JYQ786496 JOU786446:JOU786496 JEY786446:JEY786496 IVC786446:IVC786496 ILG786446:ILG786496 IBK786446:IBK786496 HRO786446:HRO786496 HHS786446:HHS786496 GXW786446:GXW786496 GOA786446:GOA786496 GEE786446:GEE786496 FUI786446:FUI786496 FKM786446:FKM786496 FAQ786446:FAQ786496 EQU786446:EQU786496 EGY786446:EGY786496 DXC786446:DXC786496 DNG786446:DNG786496 DDK786446:DDK786496 CTO786446:CTO786496 CJS786446:CJS786496 BZW786446:BZW786496 BQA786446:BQA786496 BGE786446:BGE786496 AWI786446:AWI786496 AMM786446:AMM786496 ACQ786446:ACQ786496 SU786446:SU786496 IY786446:IY786496 C786446:C786496 WVK720910:WVK720960 WLO720910:WLO720960 WBS720910:WBS720960 VRW720910:VRW720960 VIA720910:VIA720960 UYE720910:UYE720960 UOI720910:UOI720960 UEM720910:UEM720960 TUQ720910:TUQ720960 TKU720910:TKU720960 TAY720910:TAY720960 SRC720910:SRC720960 SHG720910:SHG720960 RXK720910:RXK720960 RNO720910:RNO720960 RDS720910:RDS720960 QTW720910:QTW720960 QKA720910:QKA720960 QAE720910:QAE720960 PQI720910:PQI720960 PGM720910:PGM720960 OWQ720910:OWQ720960 OMU720910:OMU720960 OCY720910:OCY720960 NTC720910:NTC720960 NJG720910:NJG720960 MZK720910:MZK720960 MPO720910:MPO720960 MFS720910:MFS720960 LVW720910:LVW720960 LMA720910:LMA720960 LCE720910:LCE720960 KSI720910:KSI720960 KIM720910:KIM720960 JYQ720910:JYQ720960 JOU720910:JOU720960 JEY720910:JEY720960 IVC720910:IVC720960 ILG720910:ILG720960 IBK720910:IBK720960 HRO720910:HRO720960 HHS720910:HHS720960 GXW720910:GXW720960 GOA720910:GOA720960 GEE720910:GEE720960 FUI720910:FUI720960 FKM720910:FKM720960 FAQ720910:FAQ720960 EQU720910:EQU720960 EGY720910:EGY720960 DXC720910:DXC720960 DNG720910:DNG720960 DDK720910:DDK720960 CTO720910:CTO720960 CJS720910:CJS720960 BZW720910:BZW720960 BQA720910:BQA720960 BGE720910:BGE720960 AWI720910:AWI720960 AMM720910:AMM720960 ACQ720910:ACQ720960 SU720910:SU720960 IY720910:IY720960 C720910:C720960 WVK655374:WVK655424 WLO655374:WLO655424 WBS655374:WBS655424 VRW655374:VRW655424 VIA655374:VIA655424 UYE655374:UYE655424 UOI655374:UOI655424 UEM655374:UEM655424 TUQ655374:TUQ655424 TKU655374:TKU655424 TAY655374:TAY655424 SRC655374:SRC655424 SHG655374:SHG655424 RXK655374:RXK655424 RNO655374:RNO655424 RDS655374:RDS655424 QTW655374:QTW655424 QKA655374:QKA655424 QAE655374:QAE655424 PQI655374:PQI655424 PGM655374:PGM655424 OWQ655374:OWQ655424 OMU655374:OMU655424 OCY655374:OCY655424 NTC655374:NTC655424 NJG655374:NJG655424 MZK655374:MZK655424 MPO655374:MPO655424 MFS655374:MFS655424 LVW655374:LVW655424 LMA655374:LMA655424 LCE655374:LCE655424 KSI655374:KSI655424 KIM655374:KIM655424 JYQ655374:JYQ655424 JOU655374:JOU655424 JEY655374:JEY655424 IVC655374:IVC655424 ILG655374:ILG655424 IBK655374:IBK655424 HRO655374:HRO655424 HHS655374:HHS655424 GXW655374:GXW655424 GOA655374:GOA655424 GEE655374:GEE655424 FUI655374:FUI655424 FKM655374:FKM655424 FAQ655374:FAQ655424 EQU655374:EQU655424 EGY655374:EGY655424 DXC655374:DXC655424 DNG655374:DNG655424 DDK655374:DDK655424 CTO655374:CTO655424 CJS655374:CJS655424 BZW655374:BZW655424 BQA655374:BQA655424 BGE655374:BGE655424 AWI655374:AWI655424 AMM655374:AMM655424 ACQ655374:ACQ655424 SU655374:SU655424 IY655374:IY655424 C655374:C655424 WVK589838:WVK589888 WLO589838:WLO589888 WBS589838:WBS589888 VRW589838:VRW589888 VIA589838:VIA589888 UYE589838:UYE589888 UOI589838:UOI589888 UEM589838:UEM589888 TUQ589838:TUQ589888 TKU589838:TKU589888 TAY589838:TAY589888 SRC589838:SRC589888 SHG589838:SHG589888 RXK589838:RXK589888 RNO589838:RNO589888 RDS589838:RDS589888 QTW589838:QTW589888 QKA589838:QKA589888 QAE589838:QAE589888 PQI589838:PQI589888 PGM589838:PGM589888 OWQ589838:OWQ589888 OMU589838:OMU589888 OCY589838:OCY589888 NTC589838:NTC589888 NJG589838:NJG589888 MZK589838:MZK589888 MPO589838:MPO589888 MFS589838:MFS589888 LVW589838:LVW589888 LMA589838:LMA589888 LCE589838:LCE589888 KSI589838:KSI589888 KIM589838:KIM589888 JYQ589838:JYQ589888 JOU589838:JOU589888 JEY589838:JEY589888 IVC589838:IVC589888 ILG589838:ILG589888 IBK589838:IBK589888 HRO589838:HRO589888 HHS589838:HHS589888 GXW589838:GXW589888 GOA589838:GOA589888 GEE589838:GEE589888 FUI589838:FUI589888 FKM589838:FKM589888 FAQ589838:FAQ589888 EQU589838:EQU589888 EGY589838:EGY589888 DXC589838:DXC589888 DNG589838:DNG589888 DDK589838:DDK589888 CTO589838:CTO589888 CJS589838:CJS589888 BZW589838:BZW589888 BQA589838:BQA589888 BGE589838:BGE589888 AWI589838:AWI589888 AMM589838:AMM589888 ACQ589838:ACQ589888 SU589838:SU589888 IY589838:IY589888 C589838:C589888 WVK524302:WVK524352 WLO524302:WLO524352 WBS524302:WBS524352 VRW524302:VRW524352 VIA524302:VIA524352 UYE524302:UYE524352 UOI524302:UOI524352 UEM524302:UEM524352 TUQ524302:TUQ524352 TKU524302:TKU524352 TAY524302:TAY524352 SRC524302:SRC524352 SHG524302:SHG524352 RXK524302:RXK524352 RNO524302:RNO524352 RDS524302:RDS524352 QTW524302:QTW524352 QKA524302:QKA524352 QAE524302:QAE524352 PQI524302:PQI524352 PGM524302:PGM524352 OWQ524302:OWQ524352 OMU524302:OMU524352 OCY524302:OCY524352 NTC524302:NTC524352 NJG524302:NJG524352 MZK524302:MZK524352 MPO524302:MPO524352 MFS524302:MFS524352 LVW524302:LVW524352 LMA524302:LMA524352 LCE524302:LCE524352 KSI524302:KSI524352 KIM524302:KIM524352 JYQ524302:JYQ524352 JOU524302:JOU524352 JEY524302:JEY524352 IVC524302:IVC524352 ILG524302:ILG524352 IBK524302:IBK524352 HRO524302:HRO524352 HHS524302:HHS524352 GXW524302:GXW524352 GOA524302:GOA524352 GEE524302:GEE524352 FUI524302:FUI524352 FKM524302:FKM524352 FAQ524302:FAQ524352 EQU524302:EQU524352 EGY524302:EGY524352 DXC524302:DXC524352 DNG524302:DNG524352 DDK524302:DDK524352 CTO524302:CTO524352 CJS524302:CJS524352 BZW524302:BZW524352 BQA524302:BQA524352 BGE524302:BGE524352 AWI524302:AWI524352 AMM524302:AMM524352 ACQ524302:ACQ524352 SU524302:SU524352 IY524302:IY524352 C524302:C524352 WVK458766:WVK458816 WLO458766:WLO458816 WBS458766:WBS458816 VRW458766:VRW458816 VIA458766:VIA458816 UYE458766:UYE458816 UOI458766:UOI458816 UEM458766:UEM458816 TUQ458766:TUQ458816 TKU458766:TKU458816 TAY458766:TAY458816 SRC458766:SRC458816 SHG458766:SHG458816 RXK458766:RXK458816 RNO458766:RNO458816 RDS458766:RDS458816 QTW458766:QTW458816 QKA458766:QKA458816 QAE458766:QAE458816 PQI458766:PQI458816 PGM458766:PGM458816 OWQ458766:OWQ458816 OMU458766:OMU458816 OCY458766:OCY458816 NTC458766:NTC458816 NJG458766:NJG458816 MZK458766:MZK458816 MPO458766:MPO458816 MFS458766:MFS458816 LVW458766:LVW458816 LMA458766:LMA458816 LCE458766:LCE458816 KSI458766:KSI458816 KIM458766:KIM458816 JYQ458766:JYQ458816 JOU458766:JOU458816 JEY458766:JEY458816 IVC458766:IVC458816 ILG458766:ILG458816 IBK458766:IBK458816 HRO458766:HRO458816 HHS458766:HHS458816 GXW458766:GXW458816 GOA458766:GOA458816 GEE458766:GEE458816 FUI458766:FUI458816 FKM458766:FKM458816 FAQ458766:FAQ458816 EQU458766:EQU458816 EGY458766:EGY458816 DXC458766:DXC458816 DNG458766:DNG458816 DDK458766:DDK458816 CTO458766:CTO458816 CJS458766:CJS458816 BZW458766:BZW458816 BQA458766:BQA458816 BGE458766:BGE458816 AWI458766:AWI458816 AMM458766:AMM458816 ACQ458766:ACQ458816 SU458766:SU458816 IY458766:IY458816 C458766:C458816 WVK393230:WVK393280 WLO393230:WLO393280 WBS393230:WBS393280 VRW393230:VRW393280 VIA393230:VIA393280 UYE393230:UYE393280 UOI393230:UOI393280 UEM393230:UEM393280 TUQ393230:TUQ393280 TKU393230:TKU393280 TAY393230:TAY393280 SRC393230:SRC393280 SHG393230:SHG393280 RXK393230:RXK393280 RNO393230:RNO393280 RDS393230:RDS393280 QTW393230:QTW393280 QKA393230:QKA393280 QAE393230:QAE393280 PQI393230:PQI393280 PGM393230:PGM393280 OWQ393230:OWQ393280 OMU393230:OMU393280 OCY393230:OCY393280 NTC393230:NTC393280 NJG393230:NJG393280 MZK393230:MZK393280 MPO393230:MPO393280 MFS393230:MFS393280 LVW393230:LVW393280 LMA393230:LMA393280 LCE393230:LCE393280 KSI393230:KSI393280 KIM393230:KIM393280 JYQ393230:JYQ393280 JOU393230:JOU393280 JEY393230:JEY393280 IVC393230:IVC393280 ILG393230:ILG393280 IBK393230:IBK393280 HRO393230:HRO393280 HHS393230:HHS393280 GXW393230:GXW393280 GOA393230:GOA393280 GEE393230:GEE393280 FUI393230:FUI393280 FKM393230:FKM393280 FAQ393230:FAQ393280 EQU393230:EQU393280 EGY393230:EGY393280 DXC393230:DXC393280 DNG393230:DNG393280 DDK393230:DDK393280 CTO393230:CTO393280 CJS393230:CJS393280 BZW393230:BZW393280 BQA393230:BQA393280 BGE393230:BGE393280 AWI393230:AWI393280 AMM393230:AMM393280 ACQ393230:ACQ393280 SU393230:SU393280 IY393230:IY393280 C393230:C393280 WVK327694:WVK327744 WLO327694:WLO327744 WBS327694:WBS327744 VRW327694:VRW327744 VIA327694:VIA327744 UYE327694:UYE327744 UOI327694:UOI327744 UEM327694:UEM327744 TUQ327694:TUQ327744 TKU327694:TKU327744 TAY327694:TAY327744 SRC327694:SRC327744 SHG327694:SHG327744 RXK327694:RXK327744 RNO327694:RNO327744 RDS327694:RDS327744 QTW327694:QTW327744 QKA327694:QKA327744 QAE327694:QAE327744 PQI327694:PQI327744 PGM327694:PGM327744 OWQ327694:OWQ327744 OMU327694:OMU327744 OCY327694:OCY327744 NTC327694:NTC327744 NJG327694:NJG327744 MZK327694:MZK327744 MPO327694:MPO327744 MFS327694:MFS327744 LVW327694:LVW327744 LMA327694:LMA327744 LCE327694:LCE327744 KSI327694:KSI327744 KIM327694:KIM327744 JYQ327694:JYQ327744 JOU327694:JOU327744 JEY327694:JEY327744 IVC327694:IVC327744 ILG327694:ILG327744 IBK327694:IBK327744 HRO327694:HRO327744 HHS327694:HHS327744 GXW327694:GXW327744 GOA327694:GOA327744 GEE327694:GEE327744 FUI327694:FUI327744 FKM327694:FKM327744 FAQ327694:FAQ327744 EQU327694:EQU327744 EGY327694:EGY327744 DXC327694:DXC327744 DNG327694:DNG327744 DDK327694:DDK327744 CTO327694:CTO327744 CJS327694:CJS327744 BZW327694:BZW327744 BQA327694:BQA327744 BGE327694:BGE327744 AWI327694:AWI327744 AMM327694:AMM327744 ACQ327694:ACQ327744 SU327694:SU327744 IY327694:IY327744 C327694:C327744 WVK262158:WVK262208 WLO262158:WLO262208 WBS262158:WBS262208 VRW262158:VRW262208 VIA262158:VIA262208 UYE262158:UYE262208 UOI262158:UOI262208 UEM262158:UEM262208 TUQ262158:TUQ262208 TKU262158:TKU262208 TAY262158:TAY262208 SRC262158:SRC262208 SHG262158:SHG262208 RXK262158:RXK262208 RNO262158:RNO262208 RDS262158:RDS262208 QTW262158:QTW262208 QKA262158:QKA262208 QAE262158:QAE262208 PQI262158:PQI262208 PGM262158:PGM262208 OWQ262158:OWQ262208 OMU262158:OMU262208 OCY262158:OCY262208 NTC262158:NTC262208 NJG262158:NJG262208 MZK262158:MZK262208 MPO262158:MPO262208 MFS262158:MFS262208 LVW262158:LVW262208 LMA262158:LMA262208 LCE262158:LCE262208 KSI262158:KSI262208 KIM262158:KIM262208 JYQ262158:JYQ262208 JOU262158:JOU262208 JEY262158:JEY262208 IVC262158:IVC262208 ILG262158:ILG262208 IBK262158:IBK262208 HRO262158:HRO262208 HHS262158:HHS262208 GXW262158:GXW262208 GOA262158:GOA262208 GEE262158:GEE262208 FUI262158:FUI262208 FKM262158:FKM262208 FAQ262158:FAQ262208 EQU262158:EQU262208 EGY262158:EGY262208 DXC262158:DXC262208 DNG262158:DNG262208 DDK262158:DDK262208 CTO262158:CTO262208 CJS262158:CJS262208 BZW262158:BZW262208 BQA262158:BQA262208 BGE262158:BGE262208 AWI262158:AWI262208 AMM262158:AMM262208 ACQ262158:ACQ262208 SU262158:SU262208 IY262158:IY262208 C262158:C262208 WVK196622:WVK196672 WLO196622:WLO196672 WBS196622:WBS196672 VRW196622:VRW196672 VIA196622:VIA196672 UYE196622:UYE196672 UOI196622:UOI196672 UEM196622:UEM196672 TUQ196622:TUQ196672 TKU196622:TKU196672 TAY196622:TAY196672 SRC196622:SRC196672 SHG196622:SHG196672 RXK196622:RXK196672 RNO196622:RNO196672 RDS196622:RDS196672 QTW196622:QTW196672 QKA196622:QKA196672 QAE196622:QAE196672 PQI196622:PQI196672 PGM196622:PGM196672 OWQ196622:OWQ196672 OMU196622:OMU196672 OCY196622:OCY196672 NTC196622:NTC196672 NJG196622:NJG196672 MZK196622:MZK196672 MPO196622:MPO196672 MFS196622:MFS196672 LVW196622:LVW196672 LMA196622:LMA196672 LCE196622:LCE196672 KSI196622:KSI196672 KIM196622:KIM196672 JYQ196622:JYQ196672 JOU196622:JOU196672 JEY196622:JEY196672 IVC196622:IVC196672 ILG196622:ILG196672 IBK196622:IBK196672 HRO196622:HRO196672 HHS196622:HHS196672 GXW196622:GXW196672 GOA196622:GOA196672 GEE196622:GEE196672 FUI196622:FUI196672 FKM196622:FKM196672 FAQ196622:FAQ196672 EQU196622:EQU196672 EGY196622:EGY196672 DXC196622:DXC196672 DNG196622:DNG196672 DDK196622:DDK196672 CTO196622:CTO196672 CJS196622:CJS196672 BZW196622:BZW196672 BQA196622:BQA196672 BGE196622:BGE196672 AWI196622:AWI196672 AMM196622:AMM196672 ACQ196622:ACQ196672 SU196622:SU196672 IY196622:IY196672 C196622:C196672 WVK131086:WVK131136 WLO131086:WLO131136 WBS131086:WBS131136 VRW131086:VRW131136 VIA131086:VIA131136 UYE131086:UYE131136 UOI131086:UOI131136 UEM131086:UEM131136 TUQ131086:TUQ131136 TKU131086:TKU131136 TAY131086:TAY131136 SRC131086:SRC131136 SHG131086:SHG131136 RXK131086:RXK131136 RNO131086:RNO131136 RDS131086:RDS131136 QTW131086:QTW131136 QKA131086:QKA131136 QAE131086:QAE131136 PQI131086:PQI131136 PGM131086:PGM131136 OWQ131086:OWQ131136 OMU131086:OMU131136 OCY131086:OCY131136 NTC131086:NTC131136 NJG131086:NJG131136 MZK131086:MZK131136 MPO131086:MPO131136 MFS131086:MFS131136 LVW131086:LVW131136 LMA131086:LMA131136 LCE131086:LCE131136 KSI131086:KSI131136 KIM131086:KIM131136 JYQ131086:JYQ131136 JOU131086:JOU131136 JEY131086:JEY131136 IVC131086:IVC131136 ILG131086:ILG131136 IBK131086:IBK131136 HRO131086:HRO131136 HHS131086:HHS131136 GXW131086:GXW131136 GOA131086:GOA131136 GEE131086:GEE131136 FUI131086:FUI131136 FKM131086:FKM131136 FAQ131086:FAQ131136 EQU131086:EQU131136 EGY131086:EGY131136 DXC131086:DXC131136 DNG131086:DNG131136 DDK131086:DDK131136 CTO131086:CTO131136 CJS131086:CJS131136 BZW131086:BZW131136 BQA131086:BQA131136 BGE131086:BGE131136 AWI131086:AWI131136 AMM131086:AMM131136 ACQ131086:ACQ131136 SU131086:SU131136 IY131086:IY131136 C131086:C131136 WVK65550:WVK65600 WLO65550:WLO65600 WBS65550:WBS65600 VRW65550:VRW65600 VIA65550:VIA65600 UYE65550:UYE65600 UOI65550:UOI65600 UEM65550:UEM65600 TUQ65550:TUQ65600 TKU65550:TKU65600 TAY65550:TAY65600 SRC65550:SRC65600 SHG65550:SHG65600 RXK65550:RXK65600 RNO65550:RNO65600 RDS65550:RDS65600 QTW65550:QTW65600 QKA65550:QKA65600 QAE65550:QAE65600 PQI65550:PQI65600 PGM65550:PGM65600 OWQ65550:OWQ65600 OMU65550:OMU65600 OCY65550:OCY65600 NTC65550:NTC65600 NJG65550:NJG65600 MZK65550:MZK65600 MPO65550:MPO65600 MFS65550:MFS65600 LVW65550:LVW65600 LMA65550:LMA65600 LCE65550:LCE65600 KSI65550:KSI65600 KIM65550:KIM65600 JYQ65550:JYQ65600 JOU65550:JOU65600 JEY65550:JEY65600 IVC65550:IVC65600 ILG65550:ILG65600 IBK65550:IBK65600 HRO65550:HRO65600 HHS65550:HHS65600 GXW65550:GXW65600 GOA65550:GOA65600 GEE65550:GEE65600 FUI65550:FUI65600 FKM65550:FKM65600 FAQ65550:FAQ65600 EQU65550:EQU65600 EGY65550:EGY65600 DXC65550:DXC65600 DNG65550:DNG65600 DDK65550:DDK65600 CTO65550:CTO65600 CJS65550:CJS65600 BZW65550:BZW65600 BQA65550:BQA65600 BGE65550:BGE65600 AWI65550:AWI65600 AMM65550:AMM65600 ACQ65550:ACQ65600 SU65550:SU65600 IY65550:IY65600 C65550:C65600 WVK14:WVK64 WLO14:WLO64 WBS14:WBS64 VRW14:VRW64 VIA14:VIA64 UYE14:UYE64 UOI14:UOI64 UEM14:UEM64 TUQ14:TUQ64 TKU14:TKU64 TAY14:TAY64 SRC14:SRC64 SHG14:SHG64 RXK14:RXK64 RNO14:RNO64 RDS14:RDS64 QTW14:QTW64 QKA14:QKA64 QAE14:QAE64 PQI14:PQI64 PGM14:PGM64 OWQ14:OWQ64 OMU14:OMU64 OCY14:OCY64 NTC14:NTC64 NJG14:NJG64 MZK14:MZK64 MPO14:MPO64 MFS14:MFS64 LVW14:LVW64 LMA14:LMA64 LCE14:LCE64 KSI14:KSI64 KIM14:KIM64 JYQ14:JYQ64 JOU14:JOU64 JEY14:JEY64 IVC14:IVC64 ILG14:ILG64 IBK14:IBK64 HRO14:HRO64 HHS14:HHS64 GXW14:GXW64 GOA14:GOA64 GEE14:GEE64 FUI14:FUI64 FKM14:FKM64 FAQ14:FAQ64 EQU14:EQU64 EGY14:EGY64 DXC14:DXC64 DNG14:DNG64 DDK14:DDK64 CTO14:CTO64 CJS14:CJS64 BZW14:BZW64 BQA14:BQA64 BGE14:BGE64 AWI14:AWI64 AMM14:AMM64 ACQ14:ACQ64 SU14:SU64 IY14:IY64">
      <formula1>$C$183:$C$232</formula1>
    </dataValidation>
  </dataValidations>
  <pageMargins left="0.7" right="0.7" top="0.75" bottom="0.75" header="0.3" footer="0.3"/>
  <pageSetup scale="38"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6"/>
  <sheetViews>
    <sheetView showGridLines="0" topLeftCell="A4" zoomScale="75" zoomScaleNormal="75" workbookViewId="0">
      <pane ySplit="5" topLeftCell="A9" activePane="bottomLeft" state="frozen"/>
      <selection activeCell="A4" sqref="A4"/>
      <selection pane="bottomLeft" activeCell="G15" sqref="G15"/>
    </sheetView>
  </sheetViews>
  <sheetFormatPr defaultRowHeight="18" x14ac:dyDescent="0.25"/>
  <cols>
    <col min="1" max="2" width="9.140625" style="327"/>
    <col min="3" max="3" width="59.28515625" style="50" customWidth="1"/>
    <col min="4" max="4" width="17.85546875" style="50" customWidth="1"/>
    <col min="5" max="5" width="14.140625" style="51" customWidth="1"/>
    <col min="6" max="6" width="17.28515625" style="50" customWidth="1"/>
    <col min="7" max="7" width="12.7109375" style="52" customWidth="1"/>
    <col min="8" max="8" width="9.140625" style="50"/>
    <col min="9" max="9" width="27.5703125" style="51" customWidth="1"/>
    <col min="10" max="10" width="97.42578125" style="327" customWidth="1"/>
    <col min="11" max="257" width="9.140625" style="50"/>
    <col min="258" max="258" width="59.28515625" style="50" customWidth="1"/>
    <col min="259" max="259" width="17.85546875" style="50" customWidth="1"/>
    <col min="260" max="260" width="14.140625" style="50" customWidth="1"/>
    <col min="261" max="261" width="17.28515625" style="50" customWidth="1"/>
    <col min="262" max="262" width="12.7109375" style="50" customWidth="1"/>
    <col min="263" max="263" width="9.140625" style="50"/>
    <col min="264" max="264" width="27.5703125" style="50" customWidth="1"/>
    <col min="265" max="513" width="9.140625" style="50"/>
    <col min="514" max="514" width="59.28515625" style="50" customWidth="1"/>
    <col min="515" max="515" width="17.85546875" style="50" customWidth="1"/>
    <col min="516" max="516" width="14.140625" style="50" customWidth="1"/>
    <col min="517" max="517" width="17.28515625" style="50" customWidth="1"/>
    <col min="518" max="518" width="12.7109375" style="50" customWidth="1"/>
    <col min="519" max="519" width="9.140625" style="50"/>
    <col min="520" max="520" width="27.5703125" style="50" customWidth="1"/>
    <col min="521" max="769" width="9.140625" style="50"/>
    <col min="770" max="770" width="59.28515625" style="50" customWidth="1"/>
    <col min="771" max="771" width="17.85546875" style="50" customWidth="1"/>
    <col min="772" max="772" width="14.140625" style="50" customWidth="1"/>
    <col min="773" max="773" width="17.28515625" style="50" customWidth="1"/>
    <col min="774" max="774" width="12.7109375" style="50" customWidth="1"/>
    <col min="775" max="775" width="9.140625" style="50"/>
    <col min="776" max="776" width="27.5703125" style="50" customWidth="1"/>
    <col min="777" max="1025" width="9.140625" style="50"/>
    <col min="1026" max="1026" width="59.28515625" style="50" customWidth="1"/>
    <col min="1027" max="1027" width="17.85546875" style="50" customWidth="1"/>
    <col min="1028" max="1028" width="14.140625" style="50" customWidth="1"/>
    <col min="1029" max="1029" width="17.28515625" style="50" customWidth="1"/>
    <col min="1030" max="1030" width="12.7109375" style="50" customWidth="1"/>
    <col min="1031" max="1031" width="9.140625" style="50"/>
    <col min="1032" max="1032" width="27.5703125" style="50" customWidth="1"/>
    <col min="1033" max="1281" width="9.140625" style="50"/>
    <col min="1282" max="1282" width="59.28515625" style="50" customWidth="1"/>
    <col min="1283" max="1283" width="17.85546875" style="50" customWidth="1"/>
    <col min="1284" max="1284" width="14.140625" style="50" customWidth="1"/>
    <col min="1285" max="1285" width="17.28515625" style="50" customWidth="1"/>
    <col min="1286" max="1286" width="12.7109375" style="50" customWidth="1"/>
    <col min="1287" max="1287" width="9.140625" style="50"/>
    <col min="1288" max="1288" width="27.5703125" style="50" customWidth="1"/>
    <col min="1289" max="1537" width="9.140625" style="50"/>
    <col min="1538" max="1538" width="59.28515625" style="50" customWidth="1"/>
    <col min="1539" max="1539" width="17.85546875" style="50" customWidth="1"/>
    <col min="1540" max="1540" width="14.140625" style="50" customWidth="1"/>
    <col min="1541" max="1541" width="17.28515625" style="50" customWidth="1"/>
    <col min="1542" max="1542" width="12.7109375" style="50" customWidth="1"/>
    <col min="1543" max="1543" width="9.140625" style="50"/>
    <col min="1544" max="1544" width="27.5703125" style="50" customWidth="1"/>
    <col min="1545" max="1793" width="9.140625" style="50"/>
    <col min="1794" max="1794" width="59.28515625" style="50" customWidth="1"/>
    <col min="1795" max="1795" width="17.85546875" style="50" customWidth="1"/>
    <col min="1796" max="1796" width="14.140625" style="50" customWidth="1"/>
    <col min="1797" max="1797" width="17.28515625" style="50" customWidth="1"/>
    <col min="1798" max="1798" width="12.7109375" style="50" customWidth="1"/>
    <col min="1799" max="1799" width="9.140625" style="50"/>
    <col min="1800" max="1800" width="27.5703125" style="50" customWidth="1"/>
    <col min="1801" max="2049" width="9.140625" style="50"/>
    <col min="2050" max="2050" width="59.28515625" style="50" customWidth="1"/>
    <col min="2051" max="2051" width="17.85546875" style="50" customWidth="1"/>
    <col min="2052" max="2052" width="14.140625" style="50" customWidth="1"/>
    <col min="2053" max="2053" width="17.28515625" style="50" customWidth="1"/>
    <col min="2054" max="2054" width="12.7109375" style="50" customWidth="1"/>
    <col min="2055" max="2055" width="9.140625" style="50"/>
    <col min="2056" max="2056" width="27.5703125" style="50" customWidth="1"/>
    <col min="2057" max="2305" width="9.140625" style="50"/>
    <col min="2306" max="2306" width="59.28515625" style="50" customWidth="1"/>
    <col min="2307" max="2307" width="17.85546875" style="50" customWidth="1"/>
    <col min="2308" max="2308" width="14.140625" style="50" customWidth="1"/>
    <col min="2309" max="2309" width="17.28515625" style="50" customWidth="1"/>
    <col min="2310" max="2310" width="12.7109375" style="50" customWidth="1"/>
    <col min="2311" max="2311" width="9.140625" style="50"/>
    <col min="2312" max="2312" width="27.5703125" style="50" customWidth="1"/>
    <col min="2313" max="2561" width="9.140625" style="50"/>
    <col min="2562" max="2562" width="59.28515625" style="50" customWidth="1"/>
    <col min="2563" max="2563" width="17.85546875" style="50" customWidth="1"/>
    <col min="2564" max="2564" width="14.140625" style="50" customWidth="1"/>
    <col min="2565" max="2565" width="17.28515625" style="50" customWidth="1"/>
    <col min="2566" max="2566" width="12.7109375" style="50" customWidth="1"/>
    <col min="2567" max="2567" width="9.140625" style="50"/>
    <col min="2568" max="2568" width="27.5703125" style="50" customWidth="1"/>
    <col min="2569" max="2817" width="9.140625" style="50"/>
    <col min="2818" max="2818" width="59.28515625" style="50" customWidth="1"/>
    <col min="2819" max="2819" width="17.85546875" style="50" customWidth="1"/>
    <col min="2820" max="2820" width="14.140625" style="50" customWidth="1"/>
    <col min="2821" max="2821" width="17.28515625" style="50" customWidth="1"/>
    <col min="2822" max="2822" width="12.7109375" style="50" customWidth="1"/>
    <col min="2823" max="2823" width="9.140625" style="50"/>
    <col min="2824" max="2824" width="27.5703125" style="50" customWidth="1"/>
    <col min="2825" max="3073" width="9.140625" style="50"/>
    <col min="3074" max="3074" width="59.28515625" style="50" customWidth="1"/>
    <col min="3075" max="3075" width="17.85546875" style="50" customWidth="1"/>
    <col min="3076" max="3076" width="14.140625" style="50" customWidth="1"/>
    <col min="3077" max="3077" width="17.28515625" style="50" customWidth="1"/>
    <col min="3078" max="3078" width="12.7109375" style="50" customWidth="1"/>
    <col min="3079" max="3079" width="9.140625" style="50"/>
    <col min="3080" max="3080" width="27.5703125" style="50" customWidth="1"/>
    <col min="3081" max="3329" width="9.140625" style="50"/>
    <col min="3330" max="3330" width="59.28515625" style="50" customWidth="1"/>
    <col min="3331" max="3331" width="17.85546875" style="50" customWidth="1"/>
    <col min="3332" max="3332" width="14.140625" style="50" customWidth="1"/>
    <col min="3333" max="3333" width="17.28515625" style="50" customWidth="1"/>
    <col min="3334" max="3334" width="12.7109375" style="50" customWidth="1"/>
    <col min="3335" max="3335" width="9.140625" style="50"/>
    <col min="3336" max="3336" width="27.5703125" style="50" customWidth="1"/>
    <col min="3337" max="3585" width="9.140625" style="50"/>
    <col min="3586" max="3586" width="59.28515625" style="50" customWidth="1"/>
    <col min="3587" max="3587" width="17.85546875" style="50" customWidth="1"/>
    <col min="3588" max="3588" width="14.140625" style="50" customWidth="1"/>
    <col min="3589" max="3589" width="17.28515625" style="50" customWidth="1"/>
    <col min="3590" max="3590" width="12.7109375" style="50" customWidth="1"/>
    <col min="3591" max="3591" width="9.140625" style="50"/>
    <col min="3592" max="3592" width="27.5703125" style="50" customWidth="1"/>
    <col min="3593" max="3841" width="9.140625" style="50"/>
    <col min="3842" max="3842" width="59.28515625" style="50" customWidth="1"/>
    <col min="3843" max="3843" width="17.85546875" style="50" customWidth="1"/>
    <col min="3844" max="3844" width="14.140625" style="50" customWidth="1"/>
    <col min="3845" max="3845" width="17.28515625" style="50" customWidth="1"/>
    <col min="3846" max="3846" width="12.7109375" style="50" customWidth="1"/>
    <col min="3847" max="3847" width="9.140625" style="50"/>
    <col min="3848" max="3848" width="27.5703125" style="50" customWidth="1"/>
    <col min="3849" max="4097" width="9.140625" style="50"/>
    <col min="4098" max="4098" width="59.28515625" style="50" customWidth="1"/>
    <col min="4099" max="4099" width="17.85546875" style="50" customWidth="1"/>
    <col min="4100" max="4100" width="14.140625" style="50" customWidth="1"/>
    <col min="4101" max="4101" width="17.28515625" style="50" customWidth="1"/>
    <col min="4102" max="4102" width="12.7109375" style="50" customWidth="1"/>
    <col min="4103" max="4103" width="9.140625" style="50"/>
    <col min="4104" max="4104" width="27.5703125" style="50" customWidth="1"/>
    <col min="4105" max="4353" width="9.140625" style="50"/>
    <col min="4354" max="4354" width="59.28515625" style="50" customWidth="1"/>
    <col min="4355" max="4355" width="17.85546875" style="50" customWidth="1"/>
    <col min="4356" max="4356" width="14.140625" style="50" customWidth="1"/>
    <col min="4357" max="4357" width="17.28515625" style="50" customWidth="1"/>
    <col min="4358" max="4358" width="12.7109375" style="50" customWidth="1"/>
    <col min="4359" max="4359" width="9.140625" style="50"/>
    <col min="4360" max="4360" width="27.5703125" style="50" customWidth="1"/>
    <col min="4361" max="4609" width="9.140625" style="50"/>
    <col min="4610" max="4610" width="59.28515625" style="50" customWidth="1"/>
    <col min="4611" max="4611" width="17.85546875" style="50" customWidth="1"/>
    <col min="4612" max="4612" width="14.140625" style="50" customWidth="1"/>
    <col min="4613" max="4613" width="17.28515625" style="50" customWidth="1"/>
    <col min="4614" max="4614" width="12.7109375" style="50" customWidth="1"/>
    <col min="4615" max="4615" width="9.140625" style="50"/>
    <col min="4616" max="4616" width="27.5703125" style="50" customWidth="1"/>
    <col min="4617" max="4865" width="9.140625" style="50"/>
    <col min="4866" max="4866" width="59.28515625" style="50" customWidth="1"/>
    <col min="4867" max="4867" width="17.85546875" style="50" customWidth="1"/>
    <col min="4868" max="4868" width="14.140625" style="50" customWidth="1"/>
    <col min="4869" max="4869" width="17.28515625" style="50" customWidth="1"/>
    <col min="4870" max="4870" width="12.7109375" style="50" customWidth="1"/>
    <col min="4871" max="4871" width="9.140625" style="50"/>
    <col min="4872" max="4872" width="27.5703125" style="50" customWidth="1"/>
    <col min="4873" max="5121" width="9.140625" style="50"/>
    <col min="5122" max="5122" width="59.28515625" style="50" customWidth="1"/>
    <col min="5123" max="5123" width="17.85546875" style="50" customWidth="1"/>
    <col min="5124" max="5124" width="14.140625" style="50" customWidth="1"/>
    <col min="5125" max="5125" width="17.28515625" style="50" customWidth="1"/>
    <col min="5126" max="5126" width="12.7109375" style="50" customWidth="1"/>
    <col min="5127" max="5127" width="9.140625" style="50"/>
    <col min="5128" max="5128" width="27.5703125" style="50" customWidth="1"/>
    <col min="5129" max="5377" width="9.140625" style="50"/>
    <col min="5378" max="5378" width="59.28515625" style="50" customWidth="1"/>
    <col min="5379" max="5379" width="17.85546875" style="50" customWidth="1"/>
    <col min="5380" max="5380" width="14.140625" style="50" customWidth="1"/>
    <col min="5381" max="5381" width="17.28515625" style="50" customWidth="1"/>
    <col min="5382" max="5382" width="12.7109375" style="50" customWidth="1"/>
    <col min="5383" max="5383" width="9.140625" style="50"/>
    <col min="5384" max="5384" width="27.5703125" style="50" customWidth="1"/>
    <col min="5385" max="5633" width="9.140625" style="50"/>
    <col min="5634" max="5634" width="59.28515625" style="50" customWidth="1"/>
    <col min="5635" max="5635" width="17.85546875" style="50" customWidth="1"/>
    <col min="5636" max="5636" width="14.140625" style="50" customWidth="1"/>
    <col min="5637" max="5637" width="17.28515625" style="50" customWidth="1"/>
    <col min="5638" max="5638" width="12.7109375" style="50" customWidth="1"/>
    <col min="5639" max="5639" width="9.140625" style="50"/>
    <col min="5640" max="5640" width="27.5703125" style="50" customWidth="1"/>
    <col min="5641" max="5889" width="9.140625" style="50"/>
    <col min="5890" max="5890" width="59.28515625" style="50" customWidth="1"/>
    <col min="5891" max="5891" width="17.85546875" style="50" customWidth="1"/>
    <col min="5892" max="5892" width="14.140625" style="50" customWidth="1"/>
    <col min="5893" max="5893" width="17.28515625" style="50" customWidth="1"/>
    <col min="5894" max="5894" width="12.7109375" style="50" customWidth="1"/>
    <col min="5895" max="5895" width="9.140625" style="50"/>
    <col min="5896" max="5896" width="27.5703125" style="50" customWidth="1"/>
    <col min="5897" max="6145" width="9.140625" style="50"/>
    <col min="6146" max="6146" width="59.28515625" style="50" customWidth="1"/>
    <col min="6147" max="6147" width="17.85546875" style="50" customWidth="1"/>
    <col min="6148" max="6148" width="14.140625" style="50" customWidth="1"/>
    <col min="6149" max="6149" width="17.28515625" style="50" customWidth="1"/>
    <col min="6150" max="6150" width="12.7109375" style="50" customWidth="1"/>
    <col min="6151" max="6151" width="9.140625" style="50"/>
    <col min="6152" max="6152" width="27.5703125" style="50" customWidth="1"/>
    <col min="6153" max="6401" width="9.140625" style="50"/>
    <col min="6402" max="6402" width="59.28515625" style="50" customWidth="1"/>
    <col min="6403" max="6403" width="17.85546875" style="50" customWidth="1"/>
    <col min="6404" max="6404" width="14.140625" style="50" customWidth="1"/>
    <col min="6405" max="6405" width="17.28515625" style="50" customWidth="1"/>
    <col min="6406" max="6406" width="12.7109375" style="50" customWidth="1"/>
    <col min="6407" max="6407" width="9.140625" style="50"/>
    <col min="6408" max="6408" width="27.5703125" style="50" customWidth="1"/>
    <col min="6409" max="6657" width="9.140625" style="50"/>
    <col min="6658" max="6658" width="59.28515625" style="50" customWidth="1"/>
    <col min="6659" max="6659" width="17.85546875" style="50" customWidth="1"/>
    <col min="6660" max="6660" width="14.140625" style="50" customWidth="1"/>
    <col min="6661" max="6661" width="17.28515625" style="50" customWidth="1"/>
    <col min="6662" max="6662" width="12.7109375" style="50" customWidth="1"/>
    <col min="6663" max="6663" width="9.140625" style="50"/>
    <col min="6664" max="6664" width="27.5703125" style="50" customWidth="1"/>
    <col min="6665" max="6913" width="9.140625" style="50"/>
    <col min="6914" max="6914" width="59.28515625" style="50" customWidth="1"/>
    <col min="6915" max="6915" width="17.85546875" style="50" customWidth="1"/>
    <col min="6916" max="6916" width="14.140625" style="50" customWidth="1"/>
    <col min="6917" max="6917" width="17.28515625" style="50" customWidth="1"/>
    <col min="6918" max="6918" width="12.7109375" style="50" customWidth="1"/>
    <col min="6919" max="6919" width="9.140625" style="50"/>
    <col min="6920" max="6920" width="27.5703125" style="50" customWidth="1"/>
    <col min="6921" max="7169" width="9.140625" style="50"/>
    <col min="7170" max="7170" width="59.28515625" style="50" customWidth="1"/>
    <col min="7171" max="7171" width="17.85546875" style="50" customWidth="1"/>
    <col min="7172" max="7172" width="14.140625" style="50" customWidth="1"/>
    <col min="7173" max="7173" width="17.28515625" style="50" customWidth="1"/>
    <col min="7174" max="7174" width="12.7109375" style="50" customWidth="1"/>
    <col min="7175" max="7175" width="9.140625" style="50"/>
    <col min="7176" max="7176" width="27.5703125" style="50" customWidth="1"/>
    <col min="7177" max="7425" width="9.140625" style="50"/>
    <col min="7426" max="7426" width="59.28515625" style="50" customWidth="1"/>
    <col min="7427" max="7427" width="17.85546875" style="50" customWidth="1"/>
    <col min="7428" max="7428" width="14.140625" style="50" customWidth="1"/>
    <col min="7429" max="7429" width="17.28515625" style="50" customWidth="1"/>
    <col min="7430" max="7430" width="12.7109375" style="50" customWidth="1"/>
    <col min="7431" max="7431" width="9.140625" style="50"/>
    <col min="7432" max="7432" width="27.5703125" style="50" customWidth="1"/>
    <col min="7433" max="7681" width="9.140625" style="50"/>
    <col min="7682" max="7682" width="59.28515625" style="50" customWidth="1"/>
    <col min="7683" max="7683" width="17.85546875" style="50" customWidth="1"/>
    <col min="7684" max="7684" width="14.140625" style="50" customWidth="1"/>
    <col min="7685" max="7685" width="17.28515625" style="50" customWidth="1"/>
    <col min="7686" max="7686" width="12.7109375" style="50" customWidth="1"/>
    <col min="7687" max="7687" width="9.140625" style="50"/>
    <col min="7688" max="7688" width="27.5703125" style="50" customWidth="1"/>
    <col min="7689" max="7937" width="9.140625" style="50"/>
    <col min="7938" max="7938" width="59.28515625" style="50" customWidth="1"/>
    <col min="7939" max="7939" width="17.85546875" style="50" customWidth="1"/>
    <col min="7940" max="7940" width="14.140625" style="50" customWidth="1"/>
    <col min="7941" max="7941" width="17.28515625" style="50" customWidth="1"/>
    <col min="7942" max="7942" width="12.7109375" style="50" customWidth="1"/>
    <col min="7943" max="7943" width="9.140625" style="50"/>
    <col min="7944" max="7944" width="27.5703125" style="50" customWidth="1"/>
    <col min="7945" max="8193" width="9.140625" style="50"/>
    <col min="8194" max="8194" width="59.28515625" style="50" customWidth="1"/>
    <col min="8195" max="8195" width="17.85546875" style="50" customWidth="1"/>
    <col min="8196" max="8196" width="14.140625" style="50" customWidth="1"/>
    <col min="8197" max="8197" width="17.28515625" style="50" customWidth="1"/>
    <col min="8198" max="8198" width="12.7109375" style="50" customWidth="1"/>
    <col min="8199" max="8199" width="9.140625" style="50"/>
    <col min="8200" max="8200" width="27.5703125" style="50" customWidth="1"/>
    <col min="8201" max="8449" width="9.140625" style="50"/>
    <col min="8450" max="8450" width="59.28515625" style="50" customWidth="1"/>
    <col min="8451" max="8451" width="17.85546875" style="50" customWidth="1"/>
    <col min="8452" max="8452" width="14.140625" style="50" customWidth="1"/>
    <col min="8453" max="8453" width="17.28515625" style="50" customWidth="1"/>
    <col min="8454" max="8454" width="12.7109375" style="50" customWidth="1"/>
    <col min="8455" max="8455" width="9.140625" style="50"/>
    <col min="8456" max="8456" width="27.5703125" style="50" customWidth="1"/>
    <col min="8457" max="8705" width="9.140625" style="50"/>
    <col min="8706" max="8706" width="59.28515625" style="50" customWidth="1"/>
    <col min="8707" max="8707" width="17.85546875" style="50" customWidth="1"/>
    <col min="8708" max="8708" width="14.140625" style="50" customWidth="1"/>
    <col min="8709" max="8709" width="17.28515625" style="50" customWidth="1"/>
    <col min="8710" max="8710" width="12.7109375" style="50" customWidth="1"/>
    <col min="8711" max="8711" width="9.140625" style="50"/>
    <col min="8712" max="8712" width="27.5703125" style="50" customWidth="1"/>
    <col min="8713" max="8961" width="9.140625" style="50"/>
    <col min="8962" max="8962" width="59.28515625" style="50" customWidth="1"/>
    <col min="8963" max="8963" width="17.85546875" style="50" customWidth="1"/>
    <col min="8964" max="8964" width="14.140625" style="50" customWidth="1"/>
    <col min="8965" max="8965" width="17.28515625" style="50" customWidth="1"/>
    <col min="8966" max="8966" width="12.7109375" style="50" customWidth="1"/>
    <col min="8967" max="8967" width="9.140625" style="50"/>
    <col min="8968" max="8968" width="27.5703125" style="50" customWidth="1"/>
    <col min="8969" max="9217" width="9.140625" style="50"/>
    <col min="9218" max="9218" width="59.28515625" style="50" customWidth="1"/>
    <col min="9219" max="9219" width="17.85546875" style="50" customWidth="1"/>
    <col min="9220" max="9220" width="14.140625" style="50" customWidth="1"/>
    <col min="9221" max="9221" width="17.28515625" style="50" customWidth="1"/>
    <col min="9222" max="9222" width="12.7109375" style="50" customWidth="1"/>
    <col min="9223" max="9223" width="9.140625" style="50"/>
    <col min="9224" max="9224" width="27.5703125" style="50" customWidth="1"/>
    <col min="9225" max="9473" width="9.140625" style="50"/>
    <col min="9474" max="9474" width="59.28515625" style="50" customWidth="1"/>
    <col min="9475" max="9475" width="17.85546875" style="50" customWidth="1"/>
    <col min="9476" max="9476" width="14.140625" style="50" customWidth="1"/>
    <col min="9477" max="9477" width="17.28515625" style="50" customWidth="1"/>
    <col min="9478" max="9478" width="12.7109375" style="50" customWidth="1"/>
    <col min="9479" max="9479" width="9.140625" style="50"/>
    <col min="9480" max="9480" width="27.5703125" style="50" customWidth="1"/>
    <col min="9481" max="9729" width="9.140625" style="50"/>
    <col min="9730" max="9730" width="59.28515625" style="50" customWidth="1"/>
    <col min="9731" max="9731" width="17.85546875" style="50" customWidth="1"/>
    <col min="9732" max="9732" width="14.140625" style="50" customWidth="1"/>
    <col min="9733" max="9733" width="17.28515625" style="50" customWidth="1"/>
    <col min="9734" max="9734" width="12.7109375" style="50" customWidth="1"/>
    <col min="9735" max="9735" width="9.140625" style="50"/>
    <col min="9736" max="9736" width="27.5703125" style="50" customWidth="1"/>
    <col min="9737" max="9985" width="9.140625" style="50"/>
    <col min="9986" max="9986" width="59.28515625" style="50" customWidth="1"/>
    <col min="9987" max="9987" width="17.85546875" style="50" customWidth="1"/>
    <col min="9988" max="9988" width="14.140625" style="50" customWidth="1"/>
    <col min="9989" max="9989" width="17.28515625" style="50" customWidth="1"/>
    <col min="9990" max="9990" width="12.7109375" style="50" customWidth="1"/>
    <col min="9991" max="9991" width="9.140625" style="50"/>
    <col min="9992" max="9992" width="27.5703125" style="50" customWidth="1"/>
    <col min="9993" max="10241" width="9.140625" style="50"/>
    <col min="10242" max="10242" width="59.28515625" style="50" customWidth="1"/>
    <col min="10243" max="10243" width="17.85546875" style="50" customWidth="1"/>
    <col min="10244" max="10244" width="14.140625" style="50" customWidth="1"/>
    <col min="10245" max="10245" width="17.28515625" style="50" customWidth="1"/>
    <col min="10246" max="10246" width="12.7109375" style="50" customWidth="1"/>
    <col min="10247" max="10247" width="9.140625" style="50"/>
    <col min="10248" max="10248" width="27.5703125" style="50" customWidth="1"/>
    <col min="10249" max="10497" width="9.140625" style="50"/>
    <col min="10498" max="10498" width="59.28515625" style="50" customWidth="1"/>
    <col min="10499" max="10499" width="17.85546875" style="50" customWidth="1"/>
    <col min="10500" max="10500" width="14.140625" style="50" customWidth="1"/>
    <col min="10501" max="10501" width="17.28515625" style="50" customWidth="1"/>
    <col min="10502" max="10502" width="12.7109375" style="50" customWidth="1"/>
    <col min="10503" max="10503" width="9.140625" style="50"/>
    <col min="10504" max="10504" width="27.5703125" style="50" customWidth="1"/>
    <col min="10505" max="10753" width="9.140625" style="50"/>
    <col min="10754" max="10754" width="59.28515625" style="50" customWidth="1"/>
    <col min="10755" max="10755" width="17.85546875" style="50" customWidth="1"/>
    <col min="10756" max="10756" width="14.140625" style="50" customWidth="1"/>
    <col min="10757" max="10757" width="17.28515625" style="50" customWidth="1"/>
    <col min="10758" max="10758" width="12.7109375" style="50" customWidth="1"/>
    <col min="10759" max="10759" width="9.140625" style="50"/>
    <col min="10760" max="10760" width="27.5703125" style="50" customWidth="1"/>
    <col min="10761" max="11009" width="9.140625" style="50"/>
    <col min="11010" max="11010" width="59.28515625" style="50" customWidth="1"/>
    <col min="11011" max="11011" width="17.85546875" style="50" customWidth="1"/>
    <col min="11012" max="11012" width="14.140625" style="50" customWidth="1"/>
    <col min="11013" max="11013" width="17.28515625" style="50" customWidth="1"/>
    <col min="11014" max="11014" width="12.7109375" style="50" customWidth="1"/>
    <col min="11015" max="11015" width="9.140625" style="50"/>
    <col min="11016" max="11016" width="27.5703125" style="50" customWidth="1"/>
    <col min="11017" max="11265" width="9.140625" style="50"/>
    <col min="11266" max="11266" width="59.28515625" style="50" customWidth="1"/>
    <col min="11267" max="11267" width="17.85546875" style="50" customWidth="1"/>
    <col min="11268" max="11268" width="14.140625" style="50" customWidth="1"/>
    <col min="11269" max="11269" width="17.28515625" style="50" customWidth="1"/>
    <col min="11270" max="11270" width="12.7109375" style="50" customWidth="1"/>
    <col min="11271" max="11271" width="9.140625" style="50"/>
    <col min="11272" max="11272" width="27.5703125" style="50" customWidth="1"/>
    <col min="11273" max="11521" width="9.140625" style="50"/>
    <col min="11522" max="11522" width="59.28515625" style="50" customWidth="1"/>
    <col min="11523" max="11523" width="17.85546875" style="50" customWidth="1"/>
    <col min="11524" max="11524" width="14.140625" style="50" customWidth="1"/>
    <col min="11525" max="11525" width="17.28515625" style="50" customWidth="1"/>
    <col min="11526" max="11526" width="12.7109375" style="50" customWidth="1"/>
    <col min="11527" max="11527" width="9.140625" style="50"/>
    <col min="11528" max="11528" width="27.5703125" style="50" customWidth="1"/>
    <col min="11529" max="11777" width="9.140625" style="50"/>
    <col min="11778" max="11778" width="59.28515625" style="50" customWidth="1"/>
    <col min="11779" max="11779" width="17.85546875" style="50" customWidth="1"/>
    <col min="11780" max="11780" width="14.140625" style="50" customWidth="1"/>
    <col min="11781" max="11781" width="17.28515625" style="50" customWidth="1"/>
    <col min="11782" max="11782" width="12.7109375" style="50" customWidth="1"/>
    <col min="11783" max="11783" width="9.140625" style="50"/>
    <col min="11784" max="11784" width="27.5703125" style="50" customWidth="1"/>
    <col min="11785" max="12033" width="9.140625" style="50"/>
    <col min="12034" max="12034" width="59.28515625" style="50" customWidth="1"/>
    <col min="12035" max="12035" width="17.85546875" style="50" customWidth="1"/>
    <col min="12036" max="12036" width="14.140625" style="50" customWidth="1"/>
    <col min="12037" max="12037" width="17.28515625" style="50" customWidth="1"/>
    <col min="12038" max="12038" width="12.7109375" style="50" customWidth="1"/>
    <col min="12039" max="12039" width="9.140625" style="50"/>
    <col min="12040" max="12040" width="27.5703125" style="50" customWidth="1"/>
    <col min="12041" max="12289" width="9.140625" style="50"/>
    <col min="12290" max="12290" width="59.28515625" style="50" customWidth="1"/>
    <col min="12291" max="12291" width="17.85546875" style="50" customWidth="1"/>
    <col min="12292" max="12292" width="14.140625" style="50" customWidth="1"/>
    <col min="12293" max="12293" width="17.28515625" style="50" customWidth="1"/>
    <col min="12294" max="12294" width="12.7109375" style="50" customWidth="1"/>
    <col min="12295" max="12295" width="9.140625" style="50"/>
    <col min="12296" max="12296" width="27.5703125" style="50" customWidth="1"/>
    <col min="12297" max="12545" width="9.140625" style="50"/>
    <col min="12546" max="12546" width="59.28515625" style="50" customWidth="1"/>
    <col min="12547" max="12547" width="17.85546875" style="50" customWidth="1"/>
    <col min="12548" max="12548" width="14.140625" style="50" customWidth="1"/>
    <col min="12549" max="12549" width="17.28515625" style="50" customWidth="1"/>
    <col min="12550" max="12550" width="12.7109375" style="50" customWidth="1"/>
    <col min="12551" max="12551" width="9.140625" style="50"/>
    <col min="12552" max="12552" width="27.5703125" style="50" customWidth="1"/>
    <col min="12553" max="12801" width="9.140625" style="50"/>
    <col min="12802" max="12802" width="59.28515625" style="50" customWidth="1"/>
    <col min="12803" max="12803" width="17.85546875" style="50" customWidth="1"/>
    <col min="12804" max="12804" width="14.140625" style="50" customWidth="1"/>
    <col min="12805" max="12805" width="17.28515625" style="50" customWidth="1"/>
    <col min="12806" max="12806" width="12.7109375" style="50" customWidth="1"/>
    <col min="12807" max="12807" width="9.140625" style="50"/>
    <col min="12808" max="12808" width="27.5703125" style="50" customWidth="1"/>
    <col min="12809" max="13057" width="9.140625" style="50"/>
    <col min="13058" max="13058" width="59.28515625" style="50" customWidth="1"/>
    <col min="13059" max="13059" width="17.85546875" style="50" customWidth="1"/>
    <col min="13060" max="13060" width="14.140625" style="50" customWidth="1"/>
    <col min="13061" max="13061" width="17.28515625" style="50" customWidth="1"/>
    <col min="13062" max="13062" width="12.7109375" style="50" customWidth="1"/>
    <col min="13063" max="13063" width="9.140625" style="50"/>
    <col min="13064" max="13064" width="27.5703125" style="50" customWidth="1"/>
    <col min="13065" max="13313" width="9.140625" style="50"/>
    <col min="13314" max="13314" width="59.28515625" style="50" customWidth="1"/>
    <col min="13315" max="13315" width="17.85546875" style="50" customWidth="1"/>
    <col min="13316" max="13316" width="14.140625" style="50" customWidth="1"/>
    <col min="13317" max="13317" width="17.28515625" style="50" customWidth="1"/>
    <col min="13318" max="13318" width="12.7109375" style="50" customWidth="1"/>
    <col min="13319" max="13319" width="9.140625" style="50"/>
    <col min="13320" max="13320" width="27.5703125" style="50" customWidth="1"/>
    <col min="13321" max="13569" width="9.140625" style="50"/>
    <col min="13570" max="13570" width="59.28515625" style="50" customWidth="1"/>
    <col min="13571" max="13571" width="17.85546875" style="50" customWidth="1"/>
    <col min="13572" max="13572" width="14.140625" style="50" customWidth="1"/>
    <col min="13573" max="13573" width="17.28515625" style="50" customWidth="1"/>
    <col min="13574" max="13574" width="12.7109375" style="50" customWidth="1"/>
    <col min="13575" max="13575" width="9.140625" style="50"/>
    <col min="13576" max="13576" width="27.5703125" style="50" customWidth="1"/>
    <col min="13577" max="13825" width="9.140625" style="50"/>
    <col min="13826" max="13826" width="59.28515625" style="50" customWidth="1"/>
    <col min="13827" max="13827" width="17.85546875" style="50" customWidth="1"/>
    <col min="13828" max="13828" width="14.140625" style="50" customWidth="1"/>
    <col min="13829" max="13829" width="17.28515625" style="50" customWidth="1"/>
    <col min="13830" max="13830" width="12.7109375" style="50" customWidth="1"/>
    <col min="13831" max="13831" width="9.140625" style="50"/>
    <col min="13832" max="13832" width="27.5703125" style="50" customWidth="1"/>
    <col min="13833" max="14081" width="9.140625" style="50"/>
    <col min="14082" max="14082" width="59.28515625" style="50" customWidth="1"/>
    <col min="14083" max="14083" width="17.85546875" style="50" customWidth="1"/>
    <col min="14084" max="14084" width="14.140625" style="50" customWidth="1"/>
    <col min="14085" max="14085" width="17.28515625" style="50" customWidth="1"/>
    <col min="14086" max="14086" width="12.7109375" style="50" customWidth="1"/>
    <col min="14087" max="14087" width="9.140625" style="50"/>
    <col min="14088" max="14088" width="27.5703125" style="50" customWidth="1"/>
    <col min="14089" max="14337" width="9.140625" style="50"/>
    <col min="14338" max="14338" width="59.28515625" style="50" customWidth="1"/>
    <col min="14339" max="14339" width="17.85546875" style="50" customWidth="1"/>
    <col min="14340" max="14340" width="14.140625" style="50" customWidth="1"/>
    <col min="14341" max="14341" width="17.28515625" style="50" customWidth="1"/>
    <col min="14342" max="14342" width="12.7109375" style="50" customWidth="1"/>
    <col min="14343" max="14343" width="9.140625" style="50"/>
    <col min="14344" max="14344" width="27.5703125" style="50" customWidth="1"/>
    <col min="14345" max="14593" width="9.140625" style="50"/>
    <col min="14594" max="14594" width="59.28515625" style="50" customWidth="1"/>
    <col min="14595" max="14595" width="17.85546875" style="50" customWidth="1"/>
    <col min="14596" max="14596" width="14.140625" style="50" customWidth="1"/>
    <col min="14597" max="14597" width="17.28515625" style="50" customWidth="1"/>
    <col min="14598" max="14598" width="12.7109375" style="50" customWidth="1"/>
    <col min="14599" max="14599" width="9.140625" style="50"/>
    <col min="14600" max="14600" width="27.5703125" style="50" customWidth="1"/>
    <col min="14601" max="14849" width="9.140625" style="50"/>
    <col min="14850" max="14850" width="59.28515625" style="50" customWidth="1"/>
    <col min="14851" max="14851" width="17.85546875" style="50" customWidth="1"/>
    <col min="14852" max="14852" width="14.140625" style="50" customWidth="1"/>
    <col min="14853" max="14853" width="17.28515625" style="50" customWidth="1"/>
    <col min="14854" max="14854" width="12.7109375" style="50" customWidth="1"/>
    <col min="14855" max="14855" width="9.140625" style="50"/>
    <col min="14856" max="14856" width="27.5703125" style="50" customWidth="1"/>
    <col min="14857" max="15105" width="9.140625" style="50"/>
    <col min="15106" max="15106" width="59.28515625" style="50" customWidth="1"/>
    <col min="15107" max="15107" width="17.85546875" style="50" customWidth="1"/>
    <col min="15108" max="15108" width="14.140625" style="50" customWidth="1"/>
    <col min="15109" max="15109" width="17.28515625" style="50" customWidth="1"/>
    <col min="15110" max="15110" width="12.7109375" style="50" customWidth="1"/>
    <col min="15111" max="15111" width="9.140625" style="50"/>
    <col min="15112" max="15112" width="27.5703125" style="50" customWidth="1"/>
    <col min="15113" max="15361" width="9.140625" style="50"/>
    <col min="15362" max="15362" width="59.28515625" style="50" customWidth="1"/>
    <col min="15363" max="15363" width="17.85546875" style="50" customWidth="1"/>
    <col min="15364" max="15364" width="14.140625" style="50" customWidth="1"/>
    <col min="15365" max="15365" width="17.28515625" style="50" customWidth="1"/>
    <col min="15366" max="15366" width="12.7109375" style="50" customWidth="1"/>
    <col min="15367" max="15367" width="9.140625" style="50"/>
    <col min="15368" max="15368" width="27.5703125" style="50" customWidth="1"/>
    <col min="15369" max="15617" width="9.140625" style="50"/>
    <col min="15618" max="15618" width="59.28515625" style="50" customWidth="1"/>
    <col min="15619" max="15619" width="17.85546875" style="50" customWidth="1"/>
    <col min="15620" max="15620" width="14.140625" style="50" customWidth="1"/>
    <col min="15621" max="15621" width="17.28515625" style="50" customWidth="1"/>
    <col min="15622" max="15622" width="12.7109375" style="50" customWidth="1"/>
    <col min="15623" max="15623" width="9.140625" style="50"/>
    <col min="15624" max="15624" width="27.5703125" style="50" customWidth="1"/>
    <col min="15625" max="15873" width="9.140625" style="50"/>
    <col min="15874" max="15874" width="59.28515625" style="50" customWidth="1"/>
    <col min="15875" max="15875" width="17.85546875" style="50" customWidth="1"/>
    <col min="15876" max="15876" width="14.140625" style="50" customWidth="1"/>
    <col min="15877" max="15877" width="17.28515625" style="50" customWidth="1"/>
    <col min="15878" max="15878" width="12.7109375" style="50" customWidth="1"/>
    <col min="15879" max="15879" width="9.140625" style="50"/>
    <col min="15880" max="15880" width="27.5703125" style="50" customWidth="1"/>
    <col min="15881" max="16129" width="9.140625" style="50"/>
    <col min="16130" max="16130" width="59.28515625" style="50" customWidth="1"/>
    <col min="16131" max="16131" width="17.85546875" style="50" customWidth="1"/>
    <col min="16132" max="16132" width="14.140625" style="50" customWidth="1"/>
    <col min="16133" max="16133" width="17.28515625" style="50" customWidth="1"/>
    <col min="16134" max="16134" width="12.7109375" style="50" customWidth="1"/>
    <col min="16135" max="16135" width="9.140625" style="50"/>
    <col min="16136" max="16136" width="27.5703125" style="50" customWidth="1"/>
    <col min="16137" max="16384" width="9.140625" style="50"/>
  </cols>
  <sheetData>
    <row r="1" spans="1:10" hidden="1" x14ac:dyDescent="0.25"/>
    <row r="2" spans="1:10" hidden="1" x14ac:dyDescent="0.25"/>
    <row r="3" spans="1:10" hidden="1" x14ac:dyDescent="0.25"/>
    <row r="4" spans="1:10" s="59" customFormat="1" x14ac:dyDescent="0.25">
      <c r="E4" s="54"/>
      <c r="G4" s="53"/>
      <c r="I4" s="54"/>
    </row>
    <row r="5" spans="1:10" s="59" customFormat="1" x14ac:dyDescent="0.25">
      <c r="C5" s="751"/>
      <c r="D5" s="751"/>
      <c r="E5" s="751"/>
      <c r="F5" s="751"/>
      <c r="G5" s="751"/>
      <c r="I5" s="54"/>
    </row>
    <row r="6" spans="1:10" s="59" customFormat="1" x14ac:dyDescent="0.25">
      <c r="C6" s="751"/>
      <c r="D6" s="751"/>
      <c r="E6" s="751"/>
      <c r="F6" s="751"/>
      <c r="G6" s="751"/>
      <c r="I6" s="54"/>
    </row>
    <row r="7" spans="1:10" s="59" customFormat="1" ht="21" customHeight="1" x14ac:dyDescent="0.25">
      <c r="C7" s="751"/>
      <c r="D7" s="751"/>
      <c r="E7" s="751"/>
      <c r="F7" s="751"/>
      <c r="G7" s="751"/>
      <c r="I7" s="54"/>
    </row>
    <row r="8" spans="1:10" s="59" customFormat="1" x14ac:dyDescent="0.25">
      <c r="C8" s="752" t="s">
        <v>1744</v>
      </c>
      <c r="D8" s="752"/>
      <c r="E8" s="752"/>
      <c r="F8" s="752"/>
      <c r="G8" s="752"/>
      <c r="I8" s="54"/>
    </row>
    <row r="9" spans="1:10" customFormat="1" ht="18" customHeight="1" x14ac:dyDescent="0.3">
      <c r="A9" s="753" t="s">
        <v>1766</v>
      </c>
      <c r="B9" s="753"/>
      <c r="C9" s="753"/>
      <c r="D9" s="753"/>
      <c r="E9" s="753"/>
      <c r="F9" s="753"/>
      <c r="G9" s="753"/>
      <c r="H9" s="753"/>
      <c r="I9" s="753"/>
    </row>
    <row r="10" spans="1:10" s="59" customFormat="1" x14ac:dyDescent="0.25">
      <c r="E10" s="54"/>
      <c r="G10" s="53"/>
      <c r="I10" s="54"/>
    </row>
    <row r="11" spans="1:10" s="59" customFormat="1" ht="30.75" x14ac:dyDescent="0.45">
      <c r="A11" s="327"/>
      <c r="B11" s="327"/>
      <c r="C11" s="749" t="s">
        <v>179</v>
      </c>
      <c r="D11" s="749"/>
      <c r="E11" s="749"/>
      <c r="F11" s="749"/>
      <c r="G11" s="749"/>
      <c r="H11" s="749"/>
      <c r="I11" s="749"/>
      <c r="J11" s="327"/>
    </row>
    <row r="12" spans="1:10" x14ac:dyDescent="0.25">
      <c r="C12" s="59"/>
      <c r="D12" s="59"/>
      <c r="E12" s="54"/>
      <c r="F12" s="59"/>
      <c r="G12" s="53"/>
      <c r="H12" s="59"/>
      <c r="I12" s="54"/>
    </row>
    <row r="13" spans="1:10" x14ac:dyDescent="0.25">
      <c r="C13" s="59" t="s">
        <v>139</v>
      </c>
      <c r="D13" s="59"/>
      <c r="E13" s="54" t="s">
        <v>180</v>
      </c>
      <c r="F13" s="59"/>
      <c r="G13" s="53" t="s">
        <v>181</v>
      </c>
      <c r="H13" s="59"/>
      <c r="I13" s="54" t="s">
        <v>143</v>
      </c>
    </row>
    <row r="14" spans="1:10" x14ac:dyDescent="0.25">
      <c r="C14" s="59"/>
      <c r="D14" s="59"/>
      <c r="E14" s="54"/>
      <c r="F14" s="59"/>
      <c r="G14" s="53"/>
      <c r="H14" s="59"/>
      <c r="I14" s="54"/>
    </row>
    <row r="15" spans="1:10" x14ac:dyDescent="0.25">
      <c r="C15" s="493" t="s">
        <v>182</v>
      </c>
      <c r="D15" s="59"/>
      <c r="E15" s="492">
        <v>400</v>
      </c>
      <c r="F15" s="493"/>
      <c r="G15" s="326">
        <v>0</v>
      </c>
      <c r="H15" s="59"/>
      <c r="I15" s="54">
        <f>E15*G15</f>
        <v>0</v>
      </c>
    </row>
    <row r="16" spans="1:10" x14ac:dyDescent="0.25">
      <c r="C16" s="493" t="s">
        <v>183</v>
      </c>
      <c r="D16" s="59"/>
      <c r="E16" s="492">
        <v>650</v>
      </c>
      <c r="F16" s="493"/>
      <c r="G16" s="326">
        <v>0</v>
      </c>
      <c r="H16" s="59"/>
      <c r="I16" s="54">
        <f t="shared" ref="I16:I27" si="0">E16*G16</f>
        <v>0</v>
      </c>
    </row>
    <row r="17" spans="3:10" x14ac:dyDescent="0.25">
      <c r="C17" s="493" t="s">
        <v>184</v>
      </c>
      <c r="D17" s="59"/>
      <c r="E17" s="492">
        <v>1000</v>
      </c>
      <c r="F17" s="493"/>
      <c r="G17" s="326">
        <v>0</v>
      </c>
      <c r="H17" s="59"/>
      <c r="I17" s="54">
        <f t="shared" si="0"/>
        <v>0</v>
      </c>
    </row>
    <row r="18" spans="3:10" x14ac:dyDescent="0.25">
      <c r="C18" s="493" t="s">
        <v>185</v>
      </c>
      <c r="D18" s="59"/>
      <c r="E18" s="492">
        <v>400</v>
      </c>
      <c r="F18" s="493"/>
      <c r="G18" s="326">
        <v>0</v>
      </c>
      <c r="H18" s="59"/>
      <c r="I18" s="54">
        <f t="shared" si="0"/>
        <v>0</v>
      </c>
    </row>
    <row r="19" spans="3:10" x14ac:dyDescent="0.25">
      <c r="C19" s="493" t="s">
        <v>186</v>
      </c>
      <c r="D19" s="59"/>
      <c r="E19" s="492">
        <v>250</v>
      </c>
      <c r="F19" s="493"/>
      <c r="G19" s="326">
        <v>0</v>
      </c>
      <c r="H19" s="59"/>
      <c r="I19" s="54">
        <f t="shared" si="0"/>
        <v>0</v>
      </c>
    </row>
    <row r="20" spans="3:10" x14ac:dyDescent="0.25">
      <c r="C20" s="493" t="s">
        <v>187</v>
      </c>
      <c r="D20" s="59"/>
      <c r="E20" s="492">
        <v>250</v>
      </c>
      <c r="F20" s="493"/>
      <c r="G20" s="326">
        <v>0</v>
      </c>
      <c r="H20" s="59"/>
      <c r="I20" s="54">
        <f t="shared" si="0"/>
        <v>0</v>
      </c>
    </row>
    <row r="21" spans="3:10" x14ac:dyDescent="0.25">
      <c r="C21" s="493" t="s">
        <v>188</v>
      </c>
      <c r="D21" s="59"/>
      <c r="E21" s="492">
        <v>100</v>
      </c>
      <c r="F21" s="493"/>
      <c r="G21" s="326">
        <v>0</v>
      </c>
      <c r="H21" s="59"/>
      <c r="I21" s="54">
        <f t="shared" si="0"/>
        <v>0</v>
      </c>
    </row>
    <row r="22" spans="3:10" x14ac:dyDescent="0.25">
      <c r="C22" s="493" t="s">
        <v>189</v>
      </c>
      <c r="D22" s="59"/>
      <c r="E22" s="492">
        <v>50</v>
      </c>
      <c r="F22" s="493"/>
      <c r="G22" s="326">
        <v>0</v>
      </c>
      <c r="H22" s="59"/>
      <c r="I22" s="54">
        <f t="shared" si="0"/>
        <v>0</v>
      </c>
    </row>
    <row r="23" spans="3:10" x14ac:dyDescent="0.25">
      <c r="C23" s="493" t="s">
        <v>190</v>
      </c>
      <c r="D23" s="59"/>
      <c r="E23" s="492">
        <v>175</v>
      </c>
      <c r="F23" s="493"/>
      <c r="G23" s="326">
        <v>0</v>
      </c>
      <c r="H23" s="59"/>
      <c r="I23" s="54">
        <f t="shared" si="0"/>
        <v>0</v>
      </c>
    </row>
    <row r="24" spans="3:10" x14ac:dyDescent="0.25">
      <c r="C24" s="493" t="s">
        <v>191</v>
      </c>
      <c r="D24" s="59"/>
      <c r="E24" s="492">
        <v>150</v>
      </c>
      <c r="F24" s="493"/>
      <c r="G24" s="326">
        <v>0</v>
      </c>
      <c r="H24" s="59"/>
      <c r="I24" s="54">
        <f t="shared" si="0"/>
        <v>0</v>
      </c>
    </row>
    <row r="25" spans="3:10" x14ac:dyDescent="0.25">
      <c r="C25" s="493" t="s">
        <v>192</v>
      </c>
      <c r="D25" s="59"/>
      <c r="E25" s="492">
        <v>250</v>
      </c>
      <c r="F25" s="493"/>
      <c r="G25" s="326">
        <v>0</v>
      </c>
      <c r="H25" s="59"/>
      <c r="I25" s="54">
        <f t="shared" si="0"/>
        <v>0</v>
      </c>
    </row>
    <row r="26" spans="3:10" x14ac:dyDescent="0.25">
      <c r="C26" s="493" t="s">
        <v>193</v>
      </c>
      <c r="D26" s="59"/>
      <c r="E26" s="492">
        <v>250</v>
      </c>
      <c r="F26" s="493"/>
      <c r="G26" s="326">
        <v>0</v>
      </c>
      <c r="H26" s="59"/>
      <c r="I26" s="54">
        <f t="shared" si="0"/>
        <v>0</v>
      </c>
    </row>
    <row r="27" spans="3:10" x14ac:dyDescent="0.25">
      <c r="C27" s="493" t="s">
        <v>194</v>
      </c>
      <c r="D27" s="59"/>
      <c r="E27" s="492">
        <v>750</v>
      </c>
      <c r="F27" s="493"/>
      <c r="G27" s="326">
        <v>0</v>
      </c>
      <c r="H27" s="59"/>
      <c r="I27" s="54">
        <f t="shared" si="0"/>
        <v>0</v>
      </c>
    </row>
    <row r="28" spans="3:10" x14ac:dyDescent="0.25">
      <c r="C28" s="493" t="s">
        <v>195</v>
      </c>
      <c r="D28" s="59"/>
      <c r="E28" s="492">
        <v>3.5</v>
      </c>
      <c r="F28" s="493"/>
      <c r="G28" s="326">
        <v>0</v>
      </c>
      <c r="H28" s="59"/>
      <c r="I28" s="492">
        <v>0</v>
      </c>
      <c r="J28" s="328" t="s">
        <v>196</v>
      </c>
    </row>
    <row r="29" spans="3:10" x14ac:dyDescent="0.25">
      <c r="C29" s="493" t="s">
        <v>197</v>
      </c>
      <c r="D29" s="59"/>
      <c r="E29" s="492">
        <v>7.5</v>
      </c>
      <c r="F29" s="493"/>
      <c r="G29" s="326">
        <v>0</v>
      </c>
      <c r="H29" s="59"/>
      <c r="I29" s="492">
        <v>0</v>
      </c>
      <c r="J29" s="328" t="s">
        <v>198</v>
      </c>
    </row>
    <row r="30" spans="3:10" x14ac:dyDescent="0.25">
      <c r="C30" s="493" t="s">
        <v>199</v>
      </c>
      <c r="D30" s="59"/>
      <c r="E30" s="492">
        <v>0</v>
      </c>
      <c r="F30" s="493"/>
      <c r="G30" s="326">
        <v>0</v>
      </c>
      <c r="H30" s="59"/>
      <c r="I30" s="54">
        <v>0</v>
      </c>
    </row>
    <row r="31" spans="3:10" x14ac:dyDescent="0.25">
      <c r="C31" s="493" t="s">
        <v>199</v>
      </c>
      <c r="D31" s="59"/>
      <c r="E31" s="492">
        <v>0</v>
      </c>
      <c r="F31" s="493"/>
      <c r="G31" s="326">
        <v>0</v>
      </c>
      <c r="H31" s="59"/>
      <c r="I31" s="54">
        <f>E31*G31</f>
        <v>0</v>
      </c>
    </row>
    <row r="32" spans="3:10" x14ac:dyDescent="0.25">
      <c r="C32" s="493" t="s">
        <v>1748</v>
      </c>
      <c r="D32" s="59"/>
      <c r="E32" s="492">
        <v>250</v>
      </c>
      <c r="F32" s="493"/>
      <c r="G32" s="326">
        <v>0</v>
      </c>
      <c r="H32" s="59"/>
      <c r="I32" s="54">
        <f>E32*G32</f>
        <v>0</v>
      </c>
    </row>
    <row r="33" spans="3:9" x14ac:dyDescent="0.25">
      <c r="C33" s="493" t="s">
        <v>1747</v>
      </c>
      <c r="D33" s="59"/>
      <c r="E33" s="492">
        <v>350</v>
      </c>
      <c r="F33" s="493"/>
      <c r="G33" s="326">
        <v>0</v>
      </c>
      <c r="H33" s="59"/>
      <c r="I33" s="54">
        <f>E33*G33</f>
        <v>0</v>
      </c>
    </row>
    <row r="34" spans="3:9" x14ac:dyDescent="0.25">
      <c r="C34" s="59"/>
      <c r="D34" s="59"/>
      <c r="E34" s="54"/>
      <c r="F34" s="59"/>
      <c r="G34" s="53"/>
      <c r="H34" s="59"/>
      <c r="I34" s="54"/>
    </row>
    <row r="35" spans="3:9" x14ac:dyDescent="0.25">
      <c r="C35" s="559" t="s">
        <v>200</v>
      </c>
      <c r="D35" s="559"/>
      <c r="E35" s="560"/>
      <c r="F35" s="559"/>
      <c r="G35" s="561"/>
      <c r="H35" s="559"/>
      <c r="I35" s="560">
        <f>SUM(I15:I33)</f>
        <v>0</v>
      </c>
    </row>
    <row r="36" spans="3:9" x14ac:dyDescent="0.25">
      <c r="C36" s="559"/>
      <c r="D36" s="559"/>
      <c r="E36" s="560"/>
      <c r="F36" s="559"/>
      <c r="G36" s="561"/>
      <c r="H36" s="559"/>
      <c r="I36" s="560"/>
    </row>
    <row r="37" spans="3:9" x14ac:dyDescent="0.25">
      <c r="C37" s="559" t="s">
        <v>201</v>
      </c>
      <c r="D37" s="559"/>
      <c r="E37" s="560"/>
      <c r="F37" s="559"/>
      <c r="G37" s="561"/>
      <c r="H37" s="559"/>
      <c r="I37" s="560">
        <f>'SPECIFICATION SHEET'!K131</f>
        <v>0</v>
      </c>
    </row>
    <row r="38" spans="3:9" x14ac:dyDescent="0.25">
      <c r="C38" s="559"/>
      <c r="D38" s="559"/>
      <c r="E38" s="560"/>
      <c r="F38" s="559"/>
      <c r="G38" s="561"/>
      <c r="H38" s="559"/>
      <c r="I38" s="560"/>
    </row>
    <row r="39" spans="3:9" x14ac:dyDescent="0.25">
      <c r="C39" s="559" t="s">
        <v>202</v>
      </c>
      <c r="D39" s="559"/>
      <c r="E39" s="560"/>
      <c r="F39" s="559"/>
      <c r="G39" s="561"/>
      <c r="H39" s="559"/>
      <c r="I39" s="560">
        <f>I35+I37</f>
        <v>0</v>
      </c>
    </row>
    <row r="40" spans="3:9" x14ac:dyDescent="0.25">
      <c r="C40" s="559"/>
      <c r="D40" s="559"/>
      <c r="E40" s="560"/>
      <c r="F40" s="559"/>
      <c r="G40" s="561"/>
      <c r="H40" s="559"/>
      <c r="I40" s="560"/>
    </row>
    <row r="41" spans="3:9" x14ac:dyDescent="0.25">
      <c r="C41" s="559" t="s">
        <v>203</v>
      </c>
      <c r="D41" s="559"/>
      <c r="E41" s="560"/>
      <c r="F41" s="559"/>
      <c r="G41" s="561"/>
      <c r="H41" s="559"/>
      <c r="I41" s="560"/>
    </row>
    <row r="42" spans="3:9" x14ac:dyDescent="0.25">
      <c r="C42" s="559" t="s">
        <v>204</v>
      </c>
      <c r="D42" s="559"/>
      <c r="E42" s="560"/>
      <c r="F42" s="559"/>
      <c r="G42" s="561"/>
      <c r="H42" s="559"/>
      <c r="I42" s="560">
        <f>I35</f>
        <v>0</v>
      </c>
    </row>
    <row r="43" spans="3:9" x14ac:dyDescent="0.25">
      <c r="C43" s="559" t="s">
        <v>205</v>
      </c>
      <c r="D43" s="559"/>
      <c r="E43" s="560"/>
      <c r="F43" s="559"/>
      <c r="G43" s="561"/>
      <c r="H43" s="559"/>
      <c r="I43" s="560">
        <f>I37</f>
        <v>0</v>
      </c>
    </row>
    <row r="44" spans="3:9" x14ac:dyDescent="0.25">
      <c r="C44" s="559" t="s">
        <v>206</v>
      </c>
      <c r="D44" s="559"/>
      <c r="E44" s="560"/>
      <c r="F44" s="559"/>
      <c r="G44" s="561"/>
      <c r="H44" s="559"/>
      <c r="I44" s="560">
        <f>SUM(I42:I43)</f>
        <v>0</v>
      </c>
    </row>
    <row r="45" spans="3:9" x14ac:dyDescent="0.25">
      <c r="C45" s="559"/>
      <c r="D45" s="559"/>
      <c r="E45" s="560"/>
      <c r="F45" s="559"/>
      <c r="G45" s="561"/>
      <c r="H45" s="559"/>
      <c r="I45" s="560"/>
    </row>
    <row r="46" spans="3:9" x14ac:dyDescent="0.25">
      <c r="C46" s="750" t="s">
        <v>207</v>
      </c>
      <c r="D46" s="750"/>
      <c r="E46" s="750"/>
      <c r="F46" s="750"/>
      <c r="G46" s="750"/>
      <c r="H46" s="750"/>
      <c r="I46" s="750"/>
    </row>
  </sheetData>
  <sheetProtection password="AC0C" sheet="1" objects="1" scenarios="1" insertColumns="0" insertRows="0" deleteColumns="0" deleteRows="0"/>
  <mergeCells count="5">
    <mergeCell ref="C11:I11"/>
    <mergeCell ref="C46:I46"/>
    <mergeCell ref="C5:G7"/>
    <mergeCell ref="C8:G8"/>
    <mergeCell ref="A9:I9"/>
  </mergeCells>
  <pageMargins left="0.7" right="0.7" top="0.75" bottom="0.75" header="0.3" footer="0.3"/>
  <pageSetup scale="67"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138"/>
  <sheetViews>
    <sheetView showGridLines="0" topLeftCell="B1" workbookViewId="0">
      <pane ySplit="6" topLeftCell="A7" activePane="bottomLeft" state="frozen"/>
      <selection activeCell="B1" sqref="B1"/>
      <selection pane="bottomLeft" activeCell="B9" sqref="B9"/>
    </sheetView>
  </sheetViews>
  <sheetFormatPr defaultRowHeight="15.75" x14ac:dyDescent="0.25"/>
  <cols>
    <col min="1" max="1" width="0" style="46" hidden="1" customWidth="1"/>
    <col min="2" max="2" width="9.140625" style="46"/>
    <col min="3" max="3" width="75.7109375" style="46" customWidth="1"/>
    <col min="4" max="4" width="13" style="46" customWidth="1"/>
    <col min="5" max="5" width="11.140625" style="48" bestFit="1" customWidth="1"/>
    <col min="6" max="6" width="13.5703125" style="49" customWidth="1"/>
    <col min="7" max="7" width="21" style="46" customWidth="1"/>
    <col min="8" max="256" width="9.140625" style="46"/>
    <col min="257" max="257" width="0" style="46" hidden="1" customWidth="1"/>
    <col min="258" max="258" width="9.140625" style="46"/>
    <col min="259" max="259" width="75.7109375" style="46" customWidth="1"/>
    <col min="260" max="260" width="13" style="46" customWidth="1"/>
    <col min="261" max="261" width="11.140625" style="46" bestFit="1" customWidth="1"/>
    <col min="262" max="262" width="13.5703125" style="46" customWidth="1"/>
    <col min="263" max="263" width="21" style="46" customWidth="1"/>
    <col min="264" max="512" width="9.140625" style="46"/>
    <col min="513" max="513" width="0" style="46" hidden="1" customWidth="1"/>
    <col min="514" max="514" width="9.140625" style="46"/>
    <col min="515" max="515" width="75.7109375" style="46" customWidth="1"/>
    <col min="516" max="516" width="13" style="46" customWidth="1"/>
    <col min="517" max="517" width="11.140625" style="46" bestFit="1" customWidth="1"/>
    <col min="518" max="518" width="13.5703125" style="46" customWidth="1"/>
    <col min="519" max="519" width="21" style="46" customWidth="1"/>
    <col min="520" max="768" width="9.140625" style="46"/>
    <col min="769" max="769" width="0" style="46" hidden="1" customWidth="1"/>
    <col min="770" max="770" width="9.140625" style="46"/>
    <col min="771" max="771" width="75.7109375" style="46" customWidth="1"/>
    <col min="772" max="772" width="13" style="46" customWidth="1"/>
    <col min="773" max="773" width="11.140625" style="46" bestFit="1" customWidth="1"/>
    <col min="774" max="774" width="13.5703125" style="46" customWidth="1"/>
    <col min="775" max="775" width="21" style="46" customWidth="1"/>
    <col min="776" max="1024" width="9.140625" style="46"/>
    <col min="1025" max="1025" width="0" style="46" hidden="1" customWidth="1"/>
    <col min="1026" max="1026" width="9.140625" style="46"/>
    <col min="1027" max="1027" width="75.7109375" style="46" customWidth="1"/>
    <col min="1028" max="1028" width="13" style="46" customWidth="1"/>
    <col min="1029" max="1029" width="11.140625" style="46" bestFit="1" customWidth="1"/>
    <col min="1030" max="1030" width="13.5703125" style="46" customWidth="1"/>
    <col min="1031" max="1031" width="21" style="46" customWidth="1"/>
    <col min="1032" max="1280" width="9.140625" style="46"/>
    <col min="1281" max="1281" width="0" style="46" hidden="1" customWidth="1"/>
    <col min="1282" max="1282" width="9.140625" style="46"/>
    <col min="1283" max="1283" width="75.7109375" style="46" customWidth="1"/>
    <col min="1284" max="1284" width="13" style="46" customWidth="1"/>
    <col min="1285" max="1285" width="11.140625" style="46" bestFit="1" customWidth="1"/>
    <col min="1286" max="1286" width="13.5703125" style="46" customWidth="1"/>
    <col min="1287" max="1287" width="21" style="46" customWidth="1"/>
    <col min="1288" max="1536" width="9.140625" style="46"/>
    <col min="1537" max="1537" width="0" style="46" hidden="1" customWidth="1"/>
    <col min="1538" max="1538" width="9.140625" style="46"/>
    <col min="1539" max="1539" width="75.7109375" style="46" customWidth="1"/>
    <col min="1540" max="1540" width="13" style="46" customWidth="1"/>
    <col min="1541" max="1541" width="11.140625" style="46" bestFit="1" customWidth="1"/>
    <col min="1542" max="1542" width="13.5703125" style="46" customWidth="1"/>
    <col min="1543" max="1543" width="21" style="46" customWidth="1"/>
    <col min="1544" max="1792" width="9.140625" style="46"/>
    <col min="1793" max="1793" width="0" style="46" hidden="1" customWidth="1"/>
    <col min="1794" max="1794" width="9.140625" style="46"/>
    <col min="1795" max="1795" width="75.7109375" style="46" customWidth="1"/>
    <col min="1796" max="1796" width="13" style="46" customWidth="1"/>
    <col min="1797" max="1797" width="11.140625" style="46" bestFit="1" customWidth="1"/>
    <col min="1798" max="1798" width="13.5703125" style="46" customWidth="1"/>
    <col min="1799" max="1799" width="21" style="46" customWidth="1"/>
    <col min="1800" max="2048" width="9.140625" style="46"/>
    <col min="2049" max="2049" width="0" style="46" hidden="1" customWidth="1"/>
    <col min="2050" max="2050" width="9.140625" style="46"/>
    <col min="2051" max="2051" width="75.7109375" style="46" customWidth="1"/>
    <col min="2052" max="2052" width="13" style="46" customWidth="1"/>
    <col min="2053" max="2053" width="11.140625" style="46" bestFit="1" customWidth="1"/>
    <col min="2054" max="2054" width="13.5703125" style="46" customWidth="1"/>
    <col min="2055" max="2055" width="21" style="46" customWidth="1"/>
    <col min="2056" max="2304" width="9.140625" style="46"/>
    <col min="2305" max="2305" width="0" style="46" hidden="1" customWidth="1"/>
    <col min="2306" max="2306" width="9.140625" style="46"/>
    <col min="2307" max="2307" width="75.7109375" style="46" customWidth="1"/>
    <col min="2308" max="2308" width="13" style="46" customWidth="1"/>
    <col min="2309" max="2309" width="11.140625" style="46" bestFit="1" customWidth="1"/>
    <col min="2310" max="2310" width="13.5703125" style="46" customWidth="1"/>
    <col min="2311" max="2311" width="21" style="46" customWidth="1"/>
    <col min="2312" max="2560" width="9.140625" style="46"/>
    <col min="2561" max="2561" width="0" style="46" hidden="1" customWidth="1"/>
    <col min="2562" max="2562" width="9.140625" style="46"/>
    <col min="2563" max="2563" width="75.7109375" style="46" customWidth="1"/>
    <col min="2564" max="2564" width="13" style="46" customWidth="1"/>
    <col min="2565" max="2565" width="11.140625" style="46" bestFit="1" customWidth="1"/>
    <col min="2566" max="2566" width="13.5703125" style="46" customWidth="1"/>
    <col min="2567" max="2567" width="21" style="46" customWidth="1"/>
    <col min="2568" max="2816" width="9.140625" style="46"/>
    <col min="2817" max="2817" width="0" style="46" hidden="1" customWidth="1"/>
    <col min="2818" max="2818" width="9.140625" style="46"/>
    <col min="2819" max="2819" width="75.7109375" style="46" customWidth="1"/>
    <col min="2820" max="2820" width="13" style="46" customWidth="1"/>
    <col min="2821" max="2821" width="11.140625" style="46" bestFit="1" customWidth="1"/>
    <col min="2822" max="2822" width="13.5703125" style="46" customWidth="1"/>
    <col min="2823" max="2823" width="21" style="46" customWidth="1"/>
    <col min="2824" max="3072" width="9.140625" style="46"/>
    <col min="3073" max="3073" width="0" style="46" hidden="1" customWidth="1"/>
    <col min="3074" max="3074" width="9.140625" style="46"/>
    <col min="3075" max="3075" width="75.7109375" style="46" customWidth="1"/>
    <col min="3076" max="3076" width="13" style="46" customWidth="1"/>
    <col min="3077" max="3077" width="11.140625" style="46" bestFit="1" customWidth="1"/>
    <col min="3078" max="3078" width="13.5703125" style="46" customWidth="1"/>
    <col min="3079" max="3079" width="21" style="46" customWidth="1"/>
    <col min="3080" max="3328" width="9.140625" style="46"/>
    <col min="3329" max="3329" width="0" style="46" hidden="1" customWidth="1"/>
    <col min="3330" max="3330" width="9.140625" style="46"/>
    <col min="3331" max="3331" width="75.7109375" style="46" customWidth="1"/>
    <col min="3332" max="3332" width="13" style="46" customWidth="1"/>
    <col min="3333" max="3333" width="11.140625" style="46" bestFit="1" customWidth="1"/>
    <col min="3334" max="3334" width="13.5703125" style="46" customWidth="1"/>
    <col min="3335" max="3335" width="21" style="46" customWidth="1"/>
    <col min="3336" max="3584" width="9.140625" style="46"/>
    <col min="3585" max="3585" width="0" style="46" hidden="1" customWidth="1"/>
    <col min="3586" max="3586" width="9.140625" style="46"/>
    <col min="3587" max="3587" width="75.7109375" style="46" customWidth="1"/>
    <col min="3588" max="3588" width="13" style="46" customWidth="1"/>
    <col min="3589" max="3589" width="11.140625" style="46" bestFit="1" customWidth="1"/>
    <col min="3590" max="3590" width="13.5703125" style="46" customWidth="1"/>
    <col min="3591" max="3591" width="21" style="46" customWidth="1"/>
    <col min="3592" max="3840" width="9.140625" style="46"/>
    <col min="3841" max="3841" width="0" style="46" hidden="1" customWidth="1"/>
    <col min="3842" max="3842" width="9.140625" style="46"/>
    <col min="3843" max="3843" width="75.7109375" style="46" customWidth="1"/>
    <col min="3844" max="3844" width="13" style="46" customWidth="1"/>
    <col min="3845" max="3845" width="11.140625" style="46" bestFit="1" customWidth="1"/>
    <col min="3846" max="3846" width="13.5703125" style="46" customWidth="1"/>
    <col min="3847" max="3847" width="21" style="46" customWidth="1"/>
    <col min="3848" max="4096" width="9.140625" style="46"/>
    <col min="4097" max="4097" width="0" style="46" hidden="1" customWidth="1"/>
    <col min="4098" max="4098" width="9.140625" style="46"/>
    <col min="4099" max="4099" width="75.7109375" style="46" customWidth="1"/>
    <col min="4100" max="4100" width="13" style="46" customWidth="1"/>
    <col min="4101" max="4101" width="11.140625" style="46" bestFit="1" customWidth="1"/>
    <col min="4102" max="4102" width="13.5703125" style="46" customWidth="1"/>
    <col min="4103" max="4103" width="21" style="46" customWidth="1"/>
    <col min="4104" max="4352" width="9.140625" style="46"/>
    <col min="4353" max="4353" width="0" style="46" hidden="1" customWidth="1"/>
    <col min="4354" max="4354" width="9.140625" style="46"/>
    <col min="4355" max="4355" width="75.7109375" style="46" customWidth="1"/>
    <col min="4356" max="4356" width="13" style="46" customWidth="1"/>
    <col min="4357" max="4357" width="11.140625" style="46" bestFit="1" customWidth="1"/>
    <col min="4358" max="4358" width="13.5703125" style="46" customWidth="1"/>
    <col min="4359" max="4359" width="21" style="46" customWidth="1"/>
    <col min="4360" max="4608" width="9.140625" style="46"/>
    <col min="4609" max="4609" width="0" style="46" hidden="1" customWidth="1"/>
    <col min="4610" max="4610" width="9.140625" style="46"/>
    <col min="4611" max="4611" width="75.7109375" style="46" customWidth="1"/>
    <col min="4612" max="4612" width="13" style="46" customWidth="1"/>
    <col min="4613" max="4613" width="11.140625" style="46" bestFit="1" customWidth="1"/>
    <col min="4614" max="4614" width="13.5703125" style="46" customWidth="1"/>
    <col min="4615" max="4615" width="21" style="46" customWidth="1"/>
    <col min="4616" max="4864" width="9.140625" style="46"/>
    <col min="4865" max="4865" width="0" style="46" hidden="1" customWidth="1"/>
    <col min="4866" max="4866" width="9.140625" style="46"/>
    <col min="4867" max="4867" width="75.7109375" style="46" customWidth="1"/>
    <col min="4868" max="4868" width="13" style="46" customWidth="1"/>
    <col min="4869" max="4869" width="11.140625" style="46" bestFit="1" customWidth="1"/>
    <col min="4870" max="4870" width="13.5703125" style="46" customWidth="1"/>
    <col min="4871" max="4871" width="21" style="46" customWidth="1"/>
    <col min="4872" max="5120" width="9.140625" style="46"/>
    <col min="5121" max="5121" width="0" style="46" hidden="1" customWidth="1"/>
    <col min="5122" max="5122" width="9.140625" style="46"/>
    <col min="5123" max="5123" width="75.7109375" style="46" customWidth="1"/>
    <col min="5124" max="5124" width="13" style="46" customWidth="1"/>
    <col min="5125" max="5125" width="11.140625" style="46" bestFit="1" customWidth="1"/>
    <col min="5126" max="5126" width="13.5703125" style="46" customWidth="1"/>
    <col min="5127" max="5127" width="21" style="46" customWidth="1"/>
    <col min="5128" max="5376" width="9.140625" style="46"/>
    <col min="5377" max="5377" width="0" style="46" hidden="1" customWidth="1"/>
    <col min="5378" max="5378" width="9.140625" style="46"/>
    <col min="5379" max="5379" width="75.7109375" style="46" customWidth="1"/>
    <col min="5380" max="5380" width="13" style="46" customWidth="1"/>
    <col min="5381" max="5381" width="11.140625" style="46" bestFit="1" customWidth="1"/>
    <col min="5382" max="5382" width="13.5703125" style="46" customWidth="1"/>
    <col min="5383" max="5383" width="21" style="46" customWidth="1"/>
    <col min="5384" max="5632" width="9.140625" style="46"/>
    <col min="5633" max="5633" width="0" style="46" hidden="1" customWidth="1"/>
    <col min="5634" max="5634" width="9.140625" style="46"/>
    <col min="5635" max="5635" width="75.7109375" style="46" customWidth="1"/>
    <col min="5636" max="5636" width="13" style="46" customWidth="1"/>
    <col min="5637" max="5637" width="11.140625" style="46" bestFit="1" customWidth="1"/>
    <col min="5638" max="5638" width="13.5703125" style="46" customWidth="1"/>
    <col min="5639" max="5639" width="21" style="46" customWidth="1"/>
    <col min="5640" max="5888" width="9.140625" style="46"/>
    <col min="5889" max="5889" width="0" style="46" hidden="1" customWidth="1"/>
    <col min="5890" max="5890" width="9.140625" style="46"/>
    <col min="5891" max="5891" width="75.7109375" style="46" customWidth="1"/>
    <col min="5892" max="5892" width="13" style="46" customWidth="1"/>
    <col min="5893" max="5893" width="11.140625" style="46" bestFit="1" customWidth="1"/>
    <col min="5894" max="5894" width="13.5703125" style="46" customWidth="1"/>
    <col min="5895" max="5895" width="21" style="46" customWidth="1"/>
    <col min="5896" max="6144" width="9.140625" style="46"/>
    <col min="6145" max="6145" width="0" style="46" hidden="1" customWidth="1"/>
    <col min="6146" max="6146" width="9.140625" style="46"/>
    <col min="6147" max="6147" width="75.7109375" style="46" customWidth="1"/>
    <col min="6148" max="6148" width="13" style="46" customWidth="1"/>
    <col min="6149" max="6149" width="11.140625" style="46" bestFit="1" customWidth="1"/>
    <col min="6150" max="6150" width="13.5703125" style="46" customWidth="1"/>
    <col min="6151" max="6151" width="21" style="46" customWidth="1"/>
    <col min="6152" max="6400" width="9.140625" style="46"/>
    <col min="6401" max="6401" width="0" style="46" hidden="1" customWidth="1"/>
    <col min="6402" max="6402" width="9.140625" style="46"/>
    <col min="6403" max="6403" width="75.7109375" style="46" customWidth="1"/>
    <col min="6404" max="6404" width="13" style="46" customWidth="1"/>
    <col min="6405" max="6405" width="11.140625" style="46" bestFit="1" customWidth="1"/>
    <col min="6406" max="6406" width="13.5703125" style="46" customWidth="1"/>
    <col min="6407" max="6407" width="21" style="46" customWidth="1"/>
    <col min="6408" max="6656" width="9.140625" style="46"/>
    <col min="6657" max="6657" width="0" style="46" hidden="1" customWidth="1"/>
    <col min="6658" max="6658" width="9.140625" style="46"/>
    <col min="6659" max="6659" width="75.7109375" style="46" customWidth="1"/>
    <col min="6660" max="6660" width="13" style="46" customWidth="1"/>
    <col min="6661" max="6661" width="11.140625" style="46" bestFit="1" customWidth="1"/>
    <col min="6662" max="6662" width="13.5703125" style="46" customWidth="1"/>
    <col min="6663" max="6663" width="21" style="46" customWidth="1"/>
    <col min="6664" max="6912" width="9.140625" style="46"/>
    <col min="6913" max="6913" width="0" style="46" hidden="1" customWidth="1"/>
    <col min="6914" max="6914" width="9.140625" style="46"/>
    <col min="6915" max="6915" width="75.7109375" style="46" customWidth="1"/>
    <col min="6916" max="6916" width="13" style="46" customWidth="1"/>
    <col min="6917" max="6917" width="11.140625" style="46" bestFit="1" customWidth="1"/>
    <col min="6918" max="6918" width="13.5703125" style="46" customWidth="1"/>
    <col min="6919" max="6919" width="21" style="46" customWidth="1"/>
    <col min="6920" max="7168" width="9.140625" style="46"/>
    <col min="7169" max="7169" width="0" style="46" hidden="1" customWidth="1"/>
    <col min="7170" max="7170" width="9.140625" style="46"/>
    <col min="7171" max="7171" width="75.7109375" style="46" customWidth="1"/>
    <col min="7172" max="7172" width="13" style="46" customWidth="1"/>
    <col min="7173" max="7173" width="11.140625" style="46" bestFit="1" customWidth="1"/>
    <col min="7174" max="7174" width="13.5703125" style="46" customWidth="1"/>
    <col min="7175" max="7175" width="21" style="46" customWidth="1"/>
    <col min="7176" max="7424" width="9.140625" style="46"/>
    <col min="7425" max="7425" width="0" style="46" hidden="1" customWidth="1"/>
    <col min="7426" max="7426" width="9.140625" style="46"/>
    <col min="7427" max="7427" width="75.7109375" style="46" customWidth="1"/>
    <col min="7428" max="7428" width="13" style="46" customWidth="1"/>
    <col min="7429" max="7429" width="11.140625" style="46" bestFit="1" customWidth="1"/>
    <col min="7430" max="7430" width="13.5703125" style="46" customWidth="1"/>
    <col min="7431" max="7431" width="21" style="46" customWidth="1"/>
    <col min="7432" max="7680" width="9.140625" style="46"/>
    <col min="7681" max="7681" width="0" style="46" hidden="1" customWidth="1"/>
    <col min="7682" max="7682" width="9.140625" style="46"/>
    <col min="7683" max="7683" width="75.7109375" style="46" customWidth="1"/>
    <col min="7684" max="7684" width="13" style="46" customWidth="1"/>
    <col min="7685" max="7685" width="11.140625" style="46" bestFit="1" customWidth="1"/>
    <col min="7686" max="7686" width="13.5703125" style="46" customWidth="1"/>
    <col min="7687" max="7687" width="21" style="46" customWidth="1"/>
    <col min="7688" max="7936" width="9.140625" style="46"/>
    <col min="7937" max="7937" width="0" style="46" hidden="1" customWidth="1"/>
    <col min="7938" max="7938" width="9.140625" style="46"/>
    <col min="7939" max="7939" width="75.7109375" style="46" customWidth="1"/>
    <col min="7940" max="7940" width="13" style="46" customWidth="1"/>
    <col min="7941" max="7941" width="11.140625" style="46" bestFit="1" customWidth="1"/>
    <col min="7942" max="7942" width="13.5703125" style="46" customWidth="1"/>
    <col min="7943" max="7943" width="21" style="46" customWidth="1"/>
    <col min="7944" max="8192" width="9.140625" style="46"/>
    <col min="8193" max="8193" width="0" style="46" hidden="1" customWidth="1"/>
    <col min="8194" max="8194" width="9.140625" style="46"/>
    <col min="8195" max="8195" width="75.7109375" style="46" customWidth="1"/>
    <col min="8196" max="8196" width="13" style="46" customWidth="1"/>
    <col min="8197" max="8197" width="11.140625" style="46" bestFit="1" customWidth="1"/>
    <col min="8198" max="8198" width="13.5703125" style="46" customWidth="1"/>
    <col min="8199" max="8199" width="21" style="46" customWidth="1"/>
    <col min="8200" max="8448" width="9.140625" style="46"/>
    <col min="8449" max="8449" width="0" style="46" hidden="1" customWidth="1"/>
    <col min="8450" max="8450" width="9.140625" style="46"/>
    <col min="8451" max="8451" width="75.7109375" style="46" customWidth="1"/>
    <col min="8452" max="8452" width="13" style="46" customWidth="1"/>
    <col min="8453" max="8453" width="11.140625" style="46" bestFit="1" customWidth="1"/>
    <col min="8454" max="8454" width="13.5703125" style="46" customWidth="1"/>
    <col min="8455" max="8455" width="21" style="46" customWidth="1"/>
    <col min="8456" max="8704" width="9.140625" style="46"/>
    <col min="8705" max="8705" width="0" style="46" hidden="1" customWidth="1"/>
    <col min="8706" max="8706" width="9.140625" style="46"/>
    <col min="8707" max="8707" width="75.7109375" style="46" customWidth="1"/>
    <col min="8708" max="8708" width="13" style="46" customWidth="1"/>
    <col min="8709" max="8709" width="11.140625" style="46" bestFit="1" customWidth="1"/>
    <col min="8710" max="8710" width="13.5703125" style="46" customWidth="1"/>
    <col min="8711" max="8711" width="21" style="46" customWidth="1"/>
    <col min="8712" max="8960" width="9.140625" style="46"/>
    <col min="8961" max="8961" width="0" style="46" hidden="1" customWidth="1"/>
    <col min="8962" max="8962" width="9.140625" style="46"/>
    <col min="8963" max="8963" width="75.7109375" style="46" customWidth="1"/>
    <col min="8964" max="8964" width="13" style="46" customWidth="1"/>
    <col min="8965" max="8965" width="11.140625" style="46" bestFit="1" customWidth="1"/>
    <col min="8966" max="8966" width="13.5703125" style="46" customWidth="1"/>
    <col min="8967" max="8967" width="21" style="46" customWidth="1"/>
    <col min="8968" max="9216" width="9.140625" style="46"/>
    <col min="9217" max="9217" width="0" style="46" hidden="1" customWidth="1"/>
    <col min="9218" max="9218" width="9.140625" style="46"/>
    <col min="9219" max="9219" width="75.7109375" style="46" customWidth="1"/>
    <col min="9220" max="9220" width="13" style="46" customWidth="1"/>
    <col min="9221" max="9221" width="11.140625" style="46" bestFit="1" customWidth="1"/>
    <col min="9222" max="9222" width="13.5703125" style="46" customWidth="1"/>
    <col min="9223" max="9223" width="21" style="46" customWidth="1"/>
    <col min="9224" max="9472" width="9.140625" style="46"/>
    <col min="9473" max="9473" width="0" style="46" hidden="1" customWidth="1"/>
    <col min="9474" max="9474" width="9.140625" style="46"/>
    <col min="9475" max="9475" width="75.7109375" style="46" customWidth="1"/>
    <col min="9476" max="9476" width="13" style="46" customWidth="1"/>
    <col min="9477" max="9477" width="11.140625" style="46" bestFit="1" customWidth="1"/>
    <col min="9478" max="9478" width="13.5703125" style="46" customWidth="1"/>
    <col min="9479" max="9479" width="21" style="46" customWidth="1"/>
    <col min="9480" max="9728" width="9.140625" style="46"/>
    <col min="9729" max="9729" width="0" style="46" hidden="1" customWidth="1"/>
    <col min="9730" max="9730" width="9.140625" style="46"/>
    <col min="9731" max="9731" width="75.7109375" style="46" customWidth="1"/>
    <col min="9732" max="9732" width="13" style="46" customWidth="1"/>
    <col min="9733" max="9733" width="11.140625" style="46" bestFit="1" customWidth="1"/>
    <col min="9734" max="9734" width="13.5703125" style="46" customWidth="1"/>
    <col min="9735" max="9735" width="21" style="46" customWidth="1"/>
    <col min="9736" max="9984" width="9.140625" style="46"/>
    <col min="9985" max="9985" width="0" style="46" hidden="1" customWidth="1"/>
    <col min="9986" max="9986" width="9.140625" style="46"/>
    <col min="9987" max="9987" width="75.7109375" style="46" customWidth="1"/>
    <col min="9988" max="9988" width="13" style="46" customWidth="1"/>
    <col min="9989" max="9989" width="11.140625" style="46" bestFit="1" customWidth="1"/>
    <col min="9990" max="9990" width="13.5703125" style="46" customWidth="1"/>
    <col min="9991" max="9991" width="21" style="46" customWidth="1"/>
    <col min="9992" max="10240" width="9.140625" style="46"/>
    <col min="10241" max="10241" width="0" style="46" hidden="1" customWidth="1"/>
    <col min="10242" max="10242" width="9.140625" style="46"/>
    <col min="10243" max="10243" width="75.7109375" style="46" customWidth="1"/>
    <col min="10244" max="10244" width="13" style="46" customWidth="1"/>
    <col min="10245" max="10245" width="11.140625" style="46" bestFit="1" customWidth="1"/>
    <col min="10246" max="10246" width="13.5703125" style="46" customWidth="1"/>
    <col min="10247" max="10247" width="21" style="46" customWidth="1"/>
    <col min="10248" max="10496" width="9.140625" style="46"/>
    <col min="10497" max="10497" width="0" style="46" hidden="1" customWidth="1"/>
    <col min="10498" max="10498" width="9.140625" style="46"/>
    <col min="10499" max="10499" width="75.7109375" style="46" customWidth="1"/>
    <col min="10500" max="10500" width="13" style="46" customWidth="1"/>
    <col min="10501" max="10501" width="11.140625" style="46" bestFit="1" customWidth="1"/>
    <col min="10502" max="10502" width="13.5703125" style="46" customWidth="1"/>
    <col min="10503" max="10503" width="21" style="46" customWidth="1"/>
    <col min="10504" max="10752" width="9.140625" style="46"/>
    <col min="10753" max="10753" width="0" style="46" hidden="1" customWidth="1"/>
    <col min="10754" max="10754" width="9.140625" style="46"/>
    <col min="10755" max="10755" width="75.7109375" style="46" customWidth="1"/>
    <col min="10756" max="10756" width="13" style="46" customWidth="1"/>
    <col min="10757" max="10757" width="11.140625" style="46" bestFit="1" customWidth="1"/>
    <col min="10758" max="10758" width="13.5703125" style="46" customWidth="1"/>
    <col min="10759" max="10759" width="21" style="46" customWidth="1"/>
    <col min="10760" max="11008" width="9.140625" style="46"/>
    <col min="11009" max="11009" width="0" style="46" hidden="1" customWidth="1"/>
    <col min="11010" max="11010" width="9.140625" style="46"/>
    <col min="11011" max="11011" width="75.7109375" style="46" customWidth="1"/>
    <col min="11012" max="11012" width="13" style="46" customWidth="1"/>
    <col min="11013" max="11013" width="11.140625" style="46" bestFit="1" customWidth="1"/>
    <col min="11014" max="11014" width="13.5703125" style="46" customWidth="1"/>
    <col min="11015" max="11015" width="21" style="46" customWidth="1"/>
    <col min="11016" max="11264" width="9.140625" style="46"/>
    <col min="11265" max="11265" width="0" style="46" hidden="1" customWidth="1"/>
    <col min="11266" max="11266" width="9.140625" style="46"/>
    <col min="11267" max="11267" width="75.7109375" style="46" customWidth="1"/>
    <col min="11268" max="11268" width="13" style="46" customWidth="1"/>
    <col min="11269" max="11269" width="11.140625" style="46" bestFit="1" customWidth="1"/>
    <col min="11270" max="11270" width="13.5703125" style="46" customWidth="1"/>
    <col min="11271" max="11271" width="21" style="46" customWidth="1"/>
    <col min="11272" max="11520" width="9.140625" style="46"/>
    <col min="11521" max="11521" width="0" style="46" hidden="1" customWidth="1"/>
    <col min="11522" max="11522" width="9.140625" style="46"/>
    <col min="11523" max="11523" width="75.7109375" style="46" customWidth="1"/>
    <col min="11524" max="11524" width="13" style="46" customWidth="1"/>
    <col min="11525" max="11525" width="11.140625" style="46" bestFit="1" customWidth="1"/>
    <col min="11526" max="11526" width="13.5703125" style="46" customWidth="1"/>
    <col min="11527" max="11527" width="21" style="46" customWidth="1"/>
    <col min="11528" max="11776" width="9.140625" style="46"/>
    <col min="11777" max="11777" width="0" style="46" hidden="1" customWidth="1"/>
    <col min="11778" max="11778" width="9.140625" style="46"/>
    <col min="11779" max="11779" width="75.7109375" style="46" customWidth="1"/>
    <col min="11780" max="11780" width="13" style="46" customWidth="1"/>
    <col min="11781" max="11781" width="11.140625" style="46" bestFit="1" customWidth="1"/>
    <col min="11782" max="11782" width="13.5703125" style="46" customWidth="1"/>
    <col min="11783" max="11783" width="21" style="46" customWidth="1"/>
    <col min="11784" max="12032" width="9.140625" style="46"/>
    <col min="12033" max="12033" width="0" style="46" hidden="1" customWidth="1"/>
    <col min="12034" max="12034" width="9.140625" style="46"/>
    <col min="12035" max="12035" width="75.7109375" style="46" customWidth="1"/>
    <col min="12036" max="12036" width="13" style="46" customWidth="1"/>
    <col min="12037" max="12037" width="11.140625" style="46" bestFit="1" customWidth="1"/>
    <col min="12038" max="12038" width="13.5703125" style="46" customWidth="1"/>
    <col min="12039" max="12039" width="21" style="46" customWidth="1"/>
    <col min="12040" max="12288" width="9.140625" style="46"/>
    <col min="12289" max="12289" width="0" style="46" hidden="1" customWidth="1"/>
    <col min="12290" max="12290" width="9.140625" style="46"/>
    <col min="12291" max="12291" width="75.7109375" style="46" customWidth="1"/>
    <col min="12292" max="12292" width="13" style="46" customWidth="1"/>
    <col min="12293" max="12293" width="11.140625" style="46" bestFit="1" customWidth="1"/>
    <col min="12294" max="12294" width="13.5703125" style="46" customWidth="1"/>
    <col min="12295" max="12295" width="21" style="46" customWidth="1"/>
    <col min="12296" max="12544" width="9.140625" style="46"/>
    <col min="12545" max="12545" width="0" style="46" hidden="1" customWidth="1"/>
    <col min="12546" max="12546" width="9.140625" style="46"/>
    <col min="12547" max="12547" width="75.7109375" style="46" customWidth="1"/>
    <col min="12548" max="12548" width="13" style="46" customWidth="1"/>
    <col min="12549" max="12549" width="11.140625" style="46" bestFit="1" customWidth="1"/>
    <col min="12550" max="12550" width="13.5703125" style="46" customWidth="1"/>
    <col min="12551" max="12551" width="21" style="46" customWidth="1"/>
    <col min="12552" max="12800" width="9.140625" style="46"/>
    <col min="12801" max="12801" width="0" style="46" hidden="1" customWidth="1"/>
    <col min="12802" max="12802" width="9.140625" style="46"/>
    <col min="12803" max="12803" width="75.7109375" style="46" customWidth="1"/>
    <col min="12804" max="12804" width="13" style="46" customWidth="1"/>
    <col min="12805" max="12805" width="11.140625" style="46" bestFit="1" customWidth="1"/>
    <col min="12806" max="12806" width="13.5703125" style="46" customWidth="1"/>
    <col min="12807" max="12807" width="21" style="46" customWidth="1"/>
    <col min="12808" max="13056" width="9.140625" style="46"/>
    <col min="13057" max="13057" width="0" style="46" hidden="1" customWidth="1"/>
    <col min="13058" max="13058" width="9.140625" style="46"/>
    <col min="13059" max="13059" width="75.7109375" style="46" customWidth="1"/>
    <col min="13060" max="13060" width="13" style="46" customWidth="1"/>
    <col min="13061" max="13061" width="11.140625" style="46" bestFit="1" customWidth="1"/>
    <col min="13062" max="13062" width="13.5703125" style="46" customWidth="1"/>
    <col min="13063" max="13063" width="21" style="46" customWidth="1"/>
    <col min="13064" max="13312" width="9.140625" style="46"/>
    <col min="13313" max="13313" width="0" style="46" hidden="1" customWidth="1"/>
    <col min="13314" max="13314" width="9.140625" style="46"/>
    <col min="13315" max="13315" width="75.7109375" style="46" customWidth="1"/>
    <col min="13316" max="13316" width="13" style="46" customWidth="1"/>
    <col min="13317" max="13317" width="11.140625" style="46" bestFit="1" customWidth="1"/>
    <col min="13318" max="13318" width="13.5703125" style="46" customWidth="1"/>
    <col min="13319" max="13319" width="21" style="46" customWidth="1"/>
    <col min="13320" max="13568" width="9.140625" style="46"/>
    <col min="13569" max="13569" width="0" style="46" hidden="1" customWidth="1"/>
    <col min="13570" max="13570" width="9.140625" style="46"/>
    <col min="13571" max="13571" width="75.7109375" style="46" customWidth="1"/>
    <col min="13572" max="13572" width="13" style="46" customWidth="1"/>
    <col min="13573" max="13573" width="11.140625" style="46" bestFit="1" customWidth="1"/>
    <col min="13574" max="13574" width="13.5703125" style="46" customWidth="1"/>
    <col min="13575" max="13575" width="21" style="46" customWidth="1"/>
    <col min="13576" max="13824" width="9.140625" style="46"/>
    <col min="13825" max="13825" width="0" style="46" hidden="1" customWidth="1"/>
    <col min="13826" max="13826" width="9.140625" style="46"/>
    <col min="13827" max="13827" width="75.7109375" style="46" customWidth="1"/>
    <col min="13828" max="13828" width="13" style="46" customWidth="1"/>
    <col min="13829" max="13829" width="11.140625" style="46" bestFit="1" customWidth="1"/>
    <col min="13830" max="13830" width="13.5703125" style="46" customWidth="1"/>
    <col min="13831" max="13831" width="21" style="46" customWidth="1"/>
    <col min="13832" max="14080" width="9.140625" style="46"/>
    <col min="14081" max="14081" width="0" style="46" hidden="1" customWidth="1"/>
    <col min="14082" max="14082" width="9.140625" style="46"/>
    <col min="14083" max="14083" width="75.7109375" style="46" customWidth="1"/>
    <col min="14084" max="14084" width="13" style="46" customWidth="1"/>
    <col min="14085" max="14085" width="11.140625" style="46" bestFit="1" customWidth="1"/>
    <col min="14086" max="14086" width="13.5703125" style="46" customWidth="1"/>
    <col min="14087" max="14087" width="21" style="46" customWidth="1"/>
    <col min="14088" max="14336" width="9.140625" style="46"/>
    <col min="14337" max="14337" width="0" style="46" hidden="1" customWidth="1"/>
    <col min="14338" max="14338" width="9.140625" style="46"/>
    <col min="14339" max="14339" width="75.7109375" style="46" customWidth="1"/>
    <col min="14340" max="14340" width="13" style="46" customWidth="1"/>
    <col min="14341" max="14341" width="11.140625" style="46" bestFit="1" customWidth="1"/>
    <col min="14342" max="14342" width="13.5703125" style="46" customWidth="1"/>
    <col min="14343" max="14343" width="21" style="46" customWidth="1"/>
    <col min="14344" max="14592" width="9.140625" style="46"/>
    <col min="14593" max="14593" width="0" style="46" hidden="1" customWidth="1"/>
    <col min="14594" max="14594" width="9.140625" style="46"/>
    <col min="14595" max="14595" width="75.7109375" style="46" customWidth="1"/>
    <col min="14596" max="14596" width="13" style="46" customWidth="1"/>
    <col min="14597" max="14597" width="11.140625" style="46" bestFit="1" customWidth="1"/>
    <col min="14598" max="14598" width="13.5703125" style="46" customWidth="1"/>
    <col min="14599" max="14599" width="21" style="46" customWidth="1"/>
    <col min="14600" max="14848" width="9.140625" style="46"/>
    <col min="14849" max="14849" width="0" style="46" hidden="1" customWidth="1"/>
    <col min="14850" max="14850" width="9.140625" style="46"/>
    <col min="14851" max="14851" width="75.7109375" style="46" customWidth="1"/>
    <col min="14852" max="14852" width="13" style="46" customWidth="1"/>
    <col min="14853" max="14853" width="11.140625" style="46" bestFit="1" customWidth="1"/>
    <col min="14854" max="14854" width="13.5703125" style="46" customWidth="1"/>
    <col min="14855" max="14855" width="21" style="46" customWidth="1"/>
    <col min="14856" max="15104" width="9.140625" style="46"/>
    <col min="15105" max="15105" width="0" style="46" hidden="1" customWidth="1"/>
    <col min="15106" max="15106" width="9.140625" style="46"/>
    <col min="15107" max="15107" width="75.7109375" style="46" customWidth="1"/>
    <col min="15108" max="15108" width="13" style="46" customWidth="1"/>
    <col min="15109" max="15109" width="11.140625" style="46" bestFit="1" customWidth="1"/>
    <col min="15110" max="15110" width="13.5703125" style="46" customWidth="1"/>
    <col min="15111" max="15111" width="21" style="46" customWidth="1"/>
    <col min="15112" max="15360" width="9.140625" style="46"/>
    <col min="15361" max="15361" width="0" style="46" hidden="1" customWidth="1"/>
    <col min="15362" max="15362" width="9.140625" style="46"/>
    <col min="15363" max="15363" width="75.7109375" style="46" customWidth="1"/>
    <col min="15364" max="15364" width="13" style="46" customWidth="1"/>
    <col min="15365" max="15365" width="11.140625" style="46" bestFit="1" customWidth="1"/>
    <col min="15366" max="15366" width="13.5703125" style="46" customWidth="1"/>
    <col min="15367" max="15367" width="21" style="46" customWidth="1"/>
    <col min="15368" max="15616" width="9.140625" style="46"/>
    <col min="15617" max="15617" width="0" style="46" hidden="1" customWidth="1"/>
    <col min="15618" max="15618" width="9.140625" style="46"/>
    <col min="15619" max="15619" width="75.7109375" style="46" customWidth="1"/>
    <col min="15620" max="15620" width="13" style="46" customWidth="1"/>
    <col min="15621" max="15621" width="11.140625" style="46" bestFit="1" customWidth="1"/>
    <col min="15622" max="15622" width="13.5703125" style="46" customWidth="1"/>
    <col min="15623" max="15623" width="21" style="46" customWidth="1"/>
    <col min="15624" max="15872" width="9.140625" style="46"/>
    <col min="15873" max="15873" width="0" style="46" hidden="1" customWidth="1"/>
    <col min="15874" max="15874" width="9.140625" style="46"/>
    <col min="15875" max="15875" width="75.7109375" style="46" customWidth="1"/>
    <col min="15876" max="15876" width="13" style="46" customWidth="1"/>
    <col min="15877" max="15877" width="11.140625" style="46" bestFit="1" customWidth="1"/>
    <col min="15878" max="15878" width="13.5703125" style="46" customWidth="1"/>
    <col min="15879" max="15879" width="21" style="46" customWidth="1"/>
    <col min="15880" max="16128" width="9.140625" style="46"/>
    <col min="16129" max="16129" width="0" style="46" hidden="1" customWidth="1"/>
    <col min="16130" max="16130" width="9.140625" style="46"/>
    <col min="16131" max="16131" width="75.7109375" style="46" customWidth="1"/>
    <col min="16132" max="16132" width="13" style="46" customWidth="1"/>
    <col min="16133" max="16133" width="11.140625" style="46" bestFit="1" customWidth="1"/>
    <col min="16134" max="16134" width="13.5703125" style="46" customWidth="1"/>
    <col min="16135" max="16135" width="21" style="46" customWidth="1"/>
    <col min="16136" max="16384" width="9.140625" style="46"/>
  </cols>
  <sheetData>
    <row r="2" spans="3:9" x14ac:dyDescent="0.25">
      <c r="C2" s="740" t="s">
        <v>151</v>
      </c>
      <c r="D2" s="740"/>
      <c r="E2" s="740"/>
      <c r="F2" s="740"/>
      <c r="G2" s="740"/>
    </row>
    <row r="3" spans="3:9" x14ac:dyDescent="0.25">
      <c r="C3" s="740"/>
      <c r="D3" s="740"/>
      <c r="E3" s="740"/>
      <c r="F3" s="740"/>
      <c r="G3" s="740"/>
    </row>
    <row r="4" spans="3:9" x14ac:dyDescent="0.25">
      <c r="C4" s="740"/>
      <c r="D4" s="740"/>
      <c r="E4" s="740"/>
      <c r="F4" s="740"/>
      <c r="G4" s="740"/>
    </row>
    <row r="5" spans="3:9" x14ac:dyDescent="0.25">
      <c r="C5" s="740"/>
      <c r="D5" s="740"/>
      <c r="E5" s="740"/>
      <c r="F5" s="740"/>
      <c r="G5" s="740"/>
    </row>
    <row r="6" spans="3:9" x14ac:dyDescent="0.25">
      <c r="C6" s="674" t="s">
        <v>1745</v>
      </c>
      <c r="D6" s="674"/>
      <c r="E6" s="674"/>
      <c r="F6" s="674"/>
      <c r="G6" s="674"/>
    </row>
    <row r="8" spans="3:9" s="565" customFormat="1" ht="65.25" customHeight="1" x14ac:dyDescent="0.2">
      <c r="C8" s="723" t="s">
        <v>1763</v>
      </c>
      <c r="D8" s="723"/>
      <c r="E8" s="723"/>
      <c r="F8" s="723"/>
      <c r="G8" s="723"/>
      <c r="H8" s="548"/>
    </row>
    <row r="10" spans="3:9" ht="26.25" x14ac:dyDescent="0.4">
      <c r="C10" s="730" t="s">
        <v>138</v>
      </c>
      <c r="D10" s="730"/>
      <c r="E10" s="730"/>
      <c r="F10" s="730"/>
      <c r="G10" s="730"/>
      <c r="H10" s="730"/>
      <c r="I10" s="730"/>
    </row>
    <row r="11" spans="3:9" x14ac:dyDescent="0.25">
      <c r="C11" s="47"/>
    </row>
    <row r="12" spans="3:9" x14ac:dyDescent="0.25">
      <c r="C12" s="46" t="s">
        <v>139</v>
      </c>
      <c r="D12" s="46" t="s">
        <v>140</v>
      </c>
      <c r="E12" s="48" t="s">
        <v>141</v>
      </c>
      <c r="F12" s="49" t="s">
        <v>142</v>
      </c>
      <c r="G12" s="46" t="s">
        <v>143</v>
      </c>
    </row>
    <row r="14" spans="3:9" x14ac:dyDescent="0.25">
      <c r="C14" s="275" t="s">
        <v>149</v>
      </c>
      <c r="D14" s="494" t="str">
        <f t="shared" ref="D14:D36" si="0">VLOOKUP(C14,$C$57:$E$105,2,FALSE)</f>
        <v>Sq Ft</v>
      </c>
      <c r="E14" s="495">
        <f t="shared" ref="E14:E36" si="1">VLOOKUP(C14,$C$57:$E$105,3,FALSE)</f>
        <v>0.65</v>
      </c>
      <c r="F14" s="302">
        <f>'SPECIFICATION SHEET'!G77</f>
        <v>0</v>
      </c>
      <c r="G14" s="48">
        <f>E14*F14</f>
        <v>0</v>
      </c>
    </row>
    <row r="15" spans="3:9" x14ac:dyDescent="0.25">
      <c r="C15" s="275" t="s">
        <v>144</v>
      </c>
      <c r="D15" s="494">
        <f t="shared" si="0"/>
        <v>0</v>
      </c>
      <c r="E15" s="495">
        <f t="shared" si="1"/>
        <v>0</v>
      </c>
      <c r="F15" s="329">
        <v>0</v>
      </c>
      <c r="G15" s="48">
        <f>E15*F15</f>
        <v>0</v>
      </c>
    </row>
    <row r="16" spans="3:9" x14ac:dyDescent="0.25">
      <c r="C16" s="275" t="s">
        <v>144</v>
      </c>
      <c r="D16" s="494">
        <f t="shared" si="0"/>
        <v>0</v>
      </c>
      <c r="E16" s="495">
        <f t="shared" si="1"/>
        <v>0</v>
      </c>
      <c r="F16" s="329">
        <v>0</v>
      </c>
      <c r="G16" s="48">
        <f t="shared" ref="G16:G36" si="2">E16*F16</f>
        <v>0</v>
      </c>
    </row>
    <row r="17" spans="3:7" x14ac:dyDescent="0.25">
      <c r="C17" s="275" t="s">
        <v>144</v>
      </c>
      <c r="D17" s="494">
        <f t="shared" si="0"/>
        <v>0</v>
      </c>
      <c r="E17" s="495">
        <f t="shared" si="1"/>
        <v>0</v>
      </c>
      <c r="F17" s="329">
        <v>0</v>
      </c>
      <c r="G17" s="48">
        <f t="shared" si="2"/>
        <v>0</v>
      </c>
    </row>
    <row r="18" spans="3:7" x14ac:dyDescent="0.25">
      <c r="C18" s="275" t="s">
        <v>144</v>
      </c>
      <c r="D18" s="494">
        <f t="shared" si="0"/>
        <v>0</v>
      </c>
      <c r="E18" s="495">
        <f t="shared" si="1"/>
        <v>0</v>
      </c>
      <c r="F18" s="329">
        <v>0</v>
      </c>
      <c r="G18" s="48">
        <f t="shared" si="2"/>
        <v>0</v>
      </c>
    </row>
    <row r="19" spans="3:7" x14ac:dyDescent="0.25">
      <c r="C19" s="275" t="s">
        <v>144</v>
      </c>
      <c r="D19" s="494">
        <f t="shared" si="0"/>
        <v>0</v>
      </c>
      <c r="E19" s="495">
        <f t="shared" si="1"/>
        <v>0</v>
      </c>
      <c r="F19" s="329">
        <v>0</v>
      </c>
      <c r="G19" s="48">
        <f t="shared" si="2"/>
        <v>0</v>
      </c>
    </row>
    <row r="20" spans="3:7" x14ac:dyDescent="0.25">
      <c r="C20" s="275" t="s">
        <v>144</v>
      </c>
      <c r="D20" s="494">
        <f t="shared" si="0"/>
        <v>0</v>
      </c>
      <c r="E20" s="495">
        <f t="shared" si="1"/>
        <v>0</v>
      </c>
      <c r="F20" s="329">
        <v>0</v>
      </c>
      <c r="G20" s="48">
        <f t="shared" si="2"/>
        <v>0</v>
      </c>
    </row>
    <row r="21" spans="3:7" x14ac:dyDescent="0.25">
      <c r="C21" s="275" t="s">
        <v>144</v>
      </c>
      <c r="D21" s="494">
        <f t="shared" si="0"/>
        <v>0</v>
      </c>
      <c r="E21" s="495">
        <f t="shared" si="1"/>
        <v>0</v>
      </c>
      <c r="F21" s="329">
        <v>0</v>
      </c>
      <c r="G21" s="48">
        <f t="shared" si="2"/>
        <v>0</v>
      </c>
    </row>
    <row r="22" spans="3:7" x14ac:dyDescent="0.25">
      <c r="C22" s="275" t="s">
        <v>144</v>
      </c>
      <c r="D22" s="494">
        <f t="shared" si="0"/>
        <v>0</v>
      </c>
      <c r="E22" s="495">
        <f t="shared" si="1"/>
        <v>0</v>
      </c>
      <c r="F22" s="329">
        <v>0</v>
      </c>
      <c r="G22" s="48">
        <f t="shared" si="2"/>
        <v>0</v>
      </c>
    </row>
    <row r="23" spans="3:7" x14ac:dyDescent="0.25">
      <c r="C23" s="275" t="s">
        <v>144</v>
      </c>
      <c r="D23" s="494">
        <f t="shared" si="0"/>
        <v>0</v>
      </c>
      <c r="E23" s="495">
        <f t="shared" si="1"/>
        <v>0</v>
      </c>
      <c r="F23" s="329">
        <v>0</v>
      </c>
      <c r="G23" s="48">
        <f t="shared" si="2"/>
        <v>0</v>
      </c>
    </row>
    <row r="24" spans="3:7" x14ac:dyDescent="0.25">
      <c r="C24" s="275" t="s">
        <v>144</v>
      </c>
      <c r="D24" s="494">
        <f t="shared" si="0"/>
        <v>0</v>
      </c>
      <c r="E24" s="495">
        <f t="shared" si="1"/>
        <v>0</v>
      </c>
      <c r="F24" s="329">
        <v>0</v>
      </c>
      <c r="G24" s="48">
        <f t="shared" si="2"/>
        <v>0</v>
      </c>
    </row>
    <row r="25" spans="3:7" x14ac:dyDescent="0.25">
      <c r="C25" s="275" t="s">
        <v>144</v>
      </c>
      <c r="D25" s="494">
        <f t="shared" si="0"/>
        <v>0</v>
      </c>
      <c r="E25" s="495">
        <f t="shared" si="1"/>
        <v>0</v>
      </c>
      <c r="F25" s="329">
        <v>0</v>
      </c>
      <c r="G25" s="48">
        <f t="shared" si="2"/>
        <v>0</v>
      </c>
    </row>
    <row r="26" spans="3:7" x14ac:dyDescent="0.25">
      <c r="C26" s="275" t="s">
        <v>144</v>
      </c>
      <c r="D26" s="494">
        <f t="shared" si="0"/>
        <v>0</v>
      </c>
      <c r="E26" s="495">
        <f t="shared" si="1"/>
        <v>0</v>
      </c>
      <c r="F26" s="329">
        <v>0</v>
      </c>
      <c r="G26" s="48">
        <f t="shared" si="2"/>
        <v>0</v>
      </c>
    </row>
    <row r="27" spans="3:7" x14ac:dyDescent="0.25">
      <c r="C27" s="275" t="s">
        <v>144</v>
      </c>
      <c r="D27" s="494">
        <f t="shared" si="0"/>
        <v>0</v>
      </c>
      <c r="E27" s="495">
        <f t="shared" si="1"/>
        <v>0</v>
      </c>
      <c r="F27" s="329">
        <v>0</v>
      </c>
      <c r="G27" s="48">
        <f t="shared" si="2"/>
        <v>0</v>
      </c>
    </row>
    <row r="28" spans="3:7" x14ac:dyDescent="0.25">
      <c r="C28" s="275" t="s">
        <v>144</v>
      </c>
      <c r="D28" s="494">
        <f t="shared" si="0"/>
        <v>0</v>
      </c>
      <c r="E28" s="495">
        <f t="shared" si="1"/>
        <v>0</v>
      </c>
      <c r="F28" s="329">
        <v>0</v>
      </c>
      <c r="G28" s="48">
        <f t="shared" si="2"/>
        <v>0</v>
      </c>
    </row>
    <row r="29" spans="3:7" x14ac:dyDescent="0.25">
      <c r="C29" s="275" t="s">
        <v>144</v>
      </c>
      <c r="D29" s="494">
        <f t="shared" si="0"/>
        <v>0</v>
      </c>
      <c r="E29" s="495">
        <f t="shared" si="1"/>
        <v>0</v>
      </c>
      <c r="F29" s="329">
        <v>0</v>
      </c>
      <c r="G29" s="48">
        <f t="shared" si="2"/>
        <v>0</v>
      </c>
    </row>
    <row r="30" spans="3:7" x14ac:dyDescent="0.25">
      <c r="C30" s="275" t="s">
        <v>144</v>
      </c>
      <c r="D30" s="494">
        <f t="shared" si="0"/>
        <v>0</v>
      </c>
      <c r="E30" s="495">
        <f t="shared" si="1"/>
        <v>0</v>
      </c>
      <c r="F30" s="329">
        <v>0</v>
      </c>
      <c r="G30" s="48">
        <f t="shared" si="2"/>
        <v>0</v>
      </c>
    </row>
    <row r="31" spans="3:7" x14ac:dyDescent="0.25">
      <c r="C31" s="275" t="s">
        <v>144</v>
      </c>
      <c r="D31" s="494">
        <f t="shared" si="0"/>
        <v>0</v>
      </c>
      <c r="E31" s="495">
        <f t="shared" si="1"/>
        <v>0</v>
      </c>
      <c r="F31" s="329">
        <v>0</v>
      </c>
      <c r="G31" s="48">
        <f t="shared" si="2"/>
        <v>0</v>
      </c>
    </row>
    <row r="32" spans="3:7" x14ac:dyDescent="0.25">
      <c r="C32" s="275" t="s">
        <v>144</v>
      </c>
      <c r="D32" s="494">
        <f t="shared" si="0"/>
        <v>0</v>
      </c>
      <c r="E32" s="495">
        <f t="shared" si="1"/>
        <v>0</v>
      </c>
      <c r="F32" s="329">
        <v>0</v>
      </c>
      <c r="G32" s="48">
        <f t="shared" si="2"/>
        <v>0</v>
      </c>
    </row>
    <row r="33" spans="3:7" x14ac:dyDescent="0.25">
      <c r="C33" s="275" t="s">
        <v>144</v>
      </c>
      <c r="D33" s="494">
        <f t="shared" si="0"/>
        <v>0</v>
      </c>
      <c r="E33" s="495">
        <f t="shared" si="1"/>
        <v>0</v>
      </c>
      <c r="F33" s="329">
        <v>0</v>
      </c>
      <c r="G33" s="48">
        <f t="shared" si="2"/>
        <v>0</v>
      </c>
    </row>
    <row r="34" spans="3:7" x14ac:dyDescent="0.25">
      <c r="C34" s="275" t="s">
        <v>144</v>
      </c>
      <c r="D34" s="494">
        <f t="shared" si="0"/>
        <v>0</v>
      </c>
      <c r="E34" s="495">
        <f t="shared" si="1"/>
        <v>0</v>
      </c>
      <c r="F34" s="329">
        <v>0</v>
      </c>
      <c r="G34" s="48">
        <f t="shared" si="2"/>
        <v>0</v>
      </c>
    </row>
    <row r="35" spans="3:7" x14ac:dyDescent="0.25">
      <c r="C35" s="275" t="s">
        <v>144</v>
      </c>
      <c r="D35" s="494">
        <f t="shared" si="0"/>
        <v>0</v>
      </c>
      <c r="E35" s="495">
        <f t="shared" si="1"/>
        <v>0</v>
      </c>
      <c r="F35" s="329">
        <v>0</v>
      </c>
      <c r="G35" s="48">
        <f t="shared" si="2"/>
        <v>0</v>
      </c>
    </row>
    <row r="36" spans="3:7" x14ac:dyDescent="0.25">
      <c r="C36" s="275" t="s">
        <v>144</v>
      </c>
      <c r="D36" s="494">
        <f t="shared" si="0"/>
        <v>0</v>
      </c>
      <c r="E36" s="495">
        <f t="shared" si="1"/>
        <v>0</v>
      </c>
      <c r="F36" s="329">
        <v>0</v>
      </c>
      <c r="G36" s="48">
        <f t="shared" si="2"/>
        <v>0</v>
      </c>
    </row>
    <row r="39" spans="3:7" x14ac:dyDescent="0.25">
      <c r="C39" s="46" t="s">
        <v>150</v>
      </c>
      <c r="G39" s="48">
        <f>SUM(G14:G36)</f>
        <v>0</v>
      </c>
    </row>
    <row r="40" spans="3:7" x14ac:dyDescent="0.25">
      <c r="C40" s="46" t="s">
        <v>151</v>
      </c>
    </row>
    <row r="43" spans="3:7" x14ac:dyDescent="0.25">
      <c r="C43" s="46" t="s">
        <v>151</v>
      </c>
    </row>
    <row r="56" spans="3:6" s="549" customFormat="1" x14ac:dyDescent="0.25">
      <c r="C56" s="549" t="s">
        <v>56</v>
      </c>
      <c r="E56" s="562"/>
      <c r="F56" s="551"/>
    </row>
    <row r="57" spans="3:6" x14ac:dyDescent="0.25">
      <c r="C57" s="46" t="s">
        <v>144</v>
      </c>
    </row>
    <row r="59" spans="3:6" x14ac:dyDescent="0.25">
      <c r="C59" s="275" t="s">
        <v>149</v>
      </c>
      <c r="D59" s="275" t="s">
        <v>152</v>
      </c>
      <c r="E59" s="309">
        <v>0.65</v>
      </c>
    </row>
    <row r="60" spans="3:6" x14ac:dyDescent="0.25">
      <c r="C60" s="275"/>
      <c r="D60" s="275"/>
      <c r="E60" s="309"/>
    </row>
    <row r="61" spans="3:6" x14ac:dyDescent="0.25">
      <c r="C61" s="275" t="s">
        <v>153</v>
      </c>
      <c r="D61" s="275" t="s">
        <v>152</v>
      </c>
      <c r="E61" s="309">
        <v>0.8</v>
      </c>
    </row>
    <row r="62" spans="3:6" x14ac:dyDescent="0.25">
      <c r="C62" s="275"/>
      <c r="D62" s="275"/>
      <c r="E62" s="309"/>
    </row>
    <row r="63" spans="3:6" x14ac:dyDescent="0.25">
      <c r="C63" s="275" t="s">
        <v>154</v>
      </c>
      <c r="D63" s="275" t="s">
        <v>152</v>
      </c>
      <c r="E63" s="309">
        <v>0.85</v>
      </c>
    </row>
    <row r="64" spans="3:6" x14ac:dyDescent="0.25">
      <c r="C64" s="275"/>
      <c r="D64" s="275"/>
      <c r="E64" s="309"/>
    </row>
    <row r="65" spans="3:5" x14ac:dyDescent="0.25">
      <c r="C65" s="275" t="s">
        <v>155</v>
      </c>
      <c r="D65" s="275" t="s">
        <v>152</v>
      </c>
      <c r="E65" s="309">
        <v>0.9</v>
      </c>
    </row>
    <row r="66" spans="3:5" x14ac:dyDescent="0.25">
      <c r="C66" s="275"/>
      <c r="D66" s="275"/>
      <c r="E66" s="309"/>
    </row>
    <row r="67" spans="3:5" x14ac:dyDescent="0.25">
      <c r="C67" s="275" t="s">
        <v>156</v>
      </c>
      <c r="D67" s="275" t="s">
        <v>147</v>
      </c>
      <c r="E67" s="309">
        <v>45</v>
      </c>
    </row>
    <row r="68" spans="3:5" x14ac:dyDescent="0.25">
      <c r="C68" s="275"/>
      <c r="D68" s="275"/>
      <c r="E68" s="309"/>
    </row>
    <row r="69" spans="3:5" x14ac:dyDescent="0.25">
      <c r="C69" s="275" t="s">
        <v>157</v>
      </c>
      <c r="D69" s="275" t="s">
        <v>147</v>
      </c>
      <c r="E69" s="309">
        <v>35</v>
      </c>
    </row>
    <row r="70" spans="3:5" x14ac:dyDescent="0.25">
      <c r="C70" s="275"/>
      <c r="D70" s="275"/>
      <c r="E70" s="309"/>
    </row>
    <row r="71" spans="3:5" x14ac:dyDescent="0.25">
      <c r="C71" s="275" t="s">
        <v>158</v>
      </c>
      <c r="D71" s="275" t="s">
        <v>147</v>
      </c>
      <c r="E71" s="309">
        <v>75</v>
      </c>
    </row>
    <row r="72" spans="3:5" x14ac:dyDescent="0.25">
      <c r="C72" s="275"/>
      <c r="D72" s="275"/>
      <c r="E72" s="309"/>
    </row>
    <row r="73" spans="3:5" x14ac:dyDescent="0.25">
      <c r="C73" s="275" t="s">
        <v>159</v>
      </c>
      <c r="D73" s="275" t="s">
        <v>147</v>
      </c>
      <c r="E73" s="309">
        <v>25</v>
      </c>
    </row>
    <row r="74" spans="3:5" x14ac:dyDescent="0.25">
      <c r="C74" s="275"/>
      <c r="D74" s="275"/>
      <c r="E74" s="309"/>
    </row>
    <row r="75" spans="3:5" x14ac:dyDescent="0.25">
      <c r="C75" s="275" t="s">
        <v>160</v>
      </c>
      <c r="D75" s="275" t="s">
        <v>147</v>
      </c>
      <c r="E75" s="309">
        <v>50</v>
      </c>
    </row>
    <row r="76" spans="3:5" x14ac:dyDescent="0.25">
      <c r="C76" s="275"/>
      <c r="D76" s="275"/>
      <c r="E76" s="309"/>
    </row>
    <row r="77" spans="3:5" x14ac:dyDescent="0.25">
      <c r="C77" s="275" t="s">
        <v>161</v>
      </c>
      <c r="D77" s="275" t="s">
        <v>147</v>
      </c>
      <c r="E77" s="309">
        <v>35</v>
      </c>
    </row>
    <row r="78" spans="3:5" x14ac:dyDescent="0.25">
      <c r="C78" s="275"/>
      <c r="D78" s="275"/>
      <c r="E78" s="309"/>
    </row>
    <row r="79" spans="3:5" x14ac:dyDescent="0.25">
      <c r="C79" s="275" t="s">
        <v>162</v>
      </c>
      <c r="D79" s="275" t="s">
        <v>147</v>
      </c>
      <c r="E79" s="309">
        <v>35</v>
      </c>
    </row>
    <row r="80" spans="3:5" x14ac:dyDescent="0.25">
      <c r="C80" s="275"/>
      <c r="D80" s="275"/>
      <c r="E80" s="309"/>
    </row>
    <row r="81" spans="3:5" x14ac:dyDescent="0.25">
      <c r="C81" s="275" t="s">
        <v>163</v>
      </c>
      <c r="D81" s="275" t="s">
        <v>147</v>
      </c>
      <c r="E81" s="309">
        <v>50</v>
      </c>
    </row>
    <row r="82" spans="3:5" x14ac:dyDescent="0.25">
      <c r="C82" s="275"/>
      <c r="D82" s="275"/>
      <c r="E82" s="309"/>
    </row>
    <row r="83" spans="3:5" x14ac:dyDescent="0.25">
      <c r="C83" s="275" t="s">
        <v>164</v>
      </c>
      <c r="D83" s="275" t="s">
        <v>147</v>
      </c>
      <c r="E83" s="309">
        <v>20</v>
      </c>
    </row>
    <row r="84" spans="3:5" x14ac:dyDescent="0.25">
      <c r="C84" s="275"/>
      <c r="D84" s="275"/>
      <c r="E84" s="309"/>
    </row>
    <row r="85" spans="3:5" x14ac:dyDescent="0.25">
      <c r="C85" s="275" t="s">
        <v>165</v>
      </c>
      <c r="D85" s="275" t="s">
        <v>147</v>
      </c>
      <c r="E85" s="309">
        <v>20</v>
      </c>
    </row>
    <row r="86" spans="3:5" x14ac:dyDescent="0.25">
      <c r="C86" s="275"/>
      <c r="D86" s="275"/>
      <c r="E86" s="309"/>
    </row>
    <row r="87" spans="3:5" x14ac:dyDescent="0.25">
      <c r="C87" s="275" t="s">
        <v>166</v>
      </c>
      <c r="D87" s="275" t="s">
        <v>147</v>
      </c>
      <c r="E87" s="309">
        <v>50</v>
      </c>
    </row>
    <row r="88" spans="3:5" x14ac:dyDescent="0.25">
      <c r="C88" s="275"/>
      <c r="D88" s="275"/>
      <c r="E88" s="309"/>
    </row>
    <row r="89" spans="3:5" x14ac:dyDescent="0.25">
      <c r="C89" s="275" t="s">
        <v>167</v>
      </c>
      <c r="D89" s="275" t="s">
        <v>147</v>
      </c>
      <c r="E89" s="309">
        <v>25</v>
      </c>
    </row>
    <row r="90" spans="3:5" x14ac:dyDescent="0.25">
      <c r="C90" s="275"/>
      <c r="D90" s="275"/>
      <c r="E90" s="309"/>
    </row>
    <row r="91" spans="3:5" x14ac:dyDescent="0.25">
      <c r="C91" s="275" t="s">
        <v>168</v>
      </c>
      <c r="D91" s="275" t="s">
        <v>147</v>
      </c>
      <c r="E91" s="309">
        <v>25</v>
      </c>
    </row>
    <row r="92" spans="3:5" x14ac:dyDescent="0.25">
      <c r="C92" s="275"/>
      <c r="D92" s="275"/>
      <c r="E92" s="309"/>
    </row>
    <row r="93" spans="3:5" x14ac:dyDescent="0.25">
      <c r="C93" s="275" t="s">
        <v>169</v>
      </c>
      <c r="D93" s="275" t="s">
        <v>147</v>
      </c>
      <c r="E93" s="309">
        <v>40</v>
      </c>
    </row>
    <row r="94" spans="3:5" x14ac:dyDescent="0.25">
      <c r="C94" s="275"/>
      <c r="D94" s="275"/>
      <c r="E94" s="309"/>
    </row>
    <row r="95" spans="3:5" x14ac:dyDescent="0.25">
      <c r="C95" s="275" t="s">
        <v>170</v>
      </c>
      <c r="D95" s="275" t="s">
        <v>146</v>
      </c>
      <c r="E95" s="309">
        <v>25</v>
      </c>
    </row>
    <row r="96" spans="3:5" x14ac:dyDescent="0.25">
      <c r="C96" s="275"/>
      <c r="D96" s="275"/>
      <c r="E96" s="309"/>
    </row>
    <row r="97" spans="3:5" x14ac:dyDescent="0.25">
      <c r="C97" s="275" t="s">
        <v>171</v>
      </c>
      <c r="D97" s="275" t="s">
        <v>147</v>
      </c>
      <c r="E97" s="309">
        <v>25</v>
      </c>
    </row>
    <row r="98" spans="3:5" x14ac:dyDescent="0.25">
      <c r="C98" s="275"/>
      <c r="D98" s="275"/>
      <c r="E98" s="309"/>
    </row>
    <row r="99" spans="3:5" x14ac:dyDescent="0.25">
      <c r="C99" s="275" t="s">
        <v>172</v>
      </c>
      <c r="D99" s="275" t="s">
        <v>147</v>
      </c>
      <c r="E99" s="309">
        <v>35</v>
      </c>
    </row>
    <row r="100" spans="3:5" x14ac:dyDescent="0.25">
      <c r="C100" s="275"/>
      <c r="D100" s="275"/>
      <c r="E100" s="309"/>
    </row>
    <row r="101" spans="3:5" x14ac:dyDescent="0.25">
      <c r="C101" s="275" t="s">
        <v>173</v>
      </c>
      <c r="D101" s="275" t="s">
        <v>147</v>
      </c>
      <c r="E101" s="309">
        <v>35</v>
      </c>
    </row>
    <row r="102" spans="3:5" x14ac:dyDescent="0.25">
      <c r="C102" s="275"/>
      <c r="D102" s="275"/>
      <c r="E102" s="309"/>
    </row>
    <row r="103" spans="3:5" x14ac:dyDescent="0.25">
      <c r="C103" s="275" t="s">
        <v>174</v>
      </c>
      <c r="D103" s="275" t="s">
        <v>146</v>
      </c>
      <c r="E103" s="309">
        <v>8</v>
      </c>
    </row>
    <row r="104" spans="3:5" x14ac:dyDescent="0.25">
      <c r="C104" s="275"/>
      <c r="D104" s="275"/>
      <c r="E104" s="309"/>
    </row>
    <row r="105" spans="3:5" x14ac:dyDescent="0.25">
      <c r="C105" s="275" t="s">
        <v>175</v>
      </c>
      <c r="D105" s="275" t="s">
        <v>176</v>
      </c>
      <c r="E105" s="309">
        <v>35</v>
      </c>
    </row>
    <row r="106" spans="3:5" x14ac:dyDescent="0.25">
      <c r="C106" s="275"/>
      <c r="D106" s="275"/>
      <c r="E106" s="309"/>
    </row>
    <row r="107" spans="3:5" x14ac:dyDescent="0.25">
      <c r="C107" s="275" t="s">
        <v>177</v>
      </c>
      <c r="D107" s="275" t="s">
        <v>176</v>
      </c>
      <c r="E107" s="309">
        <v>35</v>
      </c>
    </row>
    <row r="108" spans="3:5" x14ac:dyDescent="0.25">
      <c r="C108" s="275"/>
      <c r="D108" s="275"/>
      <c r="E108" s="309"/>
    </row>
    <row r="109" spans="3:5" x14ac:dyDescent="0.25">
      <c r="C109" s="275" t="s">
        <v>178</v>
      </c>
      <c r="D109" s="275" t="s">
        <v>147</v>
      </c>
      <c r="E109" s="309">
        <v>50</v>
      </c>
    </row>
    <row r="110" spans="3:5" x14ac:dyDescent="0.25">
      <c r="C110" s="275"/>
      <c r="D110" s="275"/>
      <c r="E110" s="309"/>
    </row>
    <row r="111" spans="3:5" x14ac:dyDescent="0.25">
      <c r="C111" s="275"/>
      <c r="D111" s="275"/>
      <c r="E111" s="309"/>
    </row>
    <row r="112" spans="3:5" x14ac:dyDescent="0.25">
      <c r="C112" s="275"/>
      <c r="D112" s="275"/>
      <c r="E112" s="309"/>
    </row>
    <row r="113" spans="3:5" x14ac:dyDescent="0.25">
      <c r="C113" s="275"/>
      <c r="D113" s="275"/>
      <c r="E113" s="309"/>
    </row>
    <row r="114" spans="3:5" x14ac:dyDescent="0.25">
      <c r="C114" s="275"/>
      <c r="D114" s="275"/>
      <c r="E114" s="309"/>
    </row>
    <row r="115" spans="3:5" x14ac:dyDescent="0.25">
      <c r="C115" s="275"/>
      <c r="D115" s="275"/>
      <c r="E115" s="309"/>
    </row>
    <row r="116" spans="3:5" x14ac:dyDescent="0.25">
      <c r="C116" s="275"/>
      <c r="D116" s="275"/>
      <c r="E116" s="309"/>
    </row>
    <row r="117" spans="3:5" x14ac:dyDescent="0.25">
      <c r="C117" s="275"/>
      <c r="D117" s="275"/>
      <c r="E117" s="309"/>
    </row>
    <row r="118" spans="3:5" x14ac:dyDescent="0.25">
      <c r="C118" s="275"/>
      <c r="D118" s="275"/>
      <c r="E118" s="309"/>
    </row>
    <row r="119" spans="3:5" x14ac:dyDescent="0.25">
      <c r="C119" s="275"/>
      <c r="D119" s="275"/>
      <c r="E119" s="309"/>
    </row>
    <row r="120" spans="3:5" x14ac:dyDescent="0.25">
      <c r="C120" s="275"/>
      <c r="D120" s="275"/>
      <c r="E120" s="309"/>
    </row>
    <row r="121" spans="3:5" x14ac:dyDescent="0.25">
      <c r="C121" s="275"/>
      <c r="D121" s="275"/>
      <c r="E121" s="309"/>
    </row>
    <row r="122" spans="3:5" x14ac:dyDescent="0.25">
      <c r="C122" s="275"/>
      <c r="D122" s="275"/>
      <c r="E122" s="309"/>
    </row>
    <row r="123" spans="3:5" x14ac:dyDescent="0.25">
      <c r="C123" s="275"/>
      <c r="D123" s="275"/>
      <c r="E123" s="309"/>
    </row>
    <row r="124" spans="3:5" x14ac:dyDescent="0.25">
      <c r="C124" s="275"/>
      <c r="D124" s="275"/>
      <c r="E124" s="309"/>
    </row>
    <row r="125" spans="3:5" x14ac:dyDescent="0.25">
      <c r="C125" s="275"/>
      <c r="D125" s="275"/>
      <c r="E125" s="309"/>
    </row>
    <row r="126" spans="3:5" x14ac:dyDescent="0.25">
      <c r="C126" s="275"/>
      <c r="D126" s="275"/>
      <c r="E126" s="309"/>
    </row>
    <row r="127" spans="3:5" x14ac:dyDescent="0.25">
      <c r="C127" s="275"/>
      <c r="D127" s="275"/>
      <c r="E127" s="309"/>
    </row>
    <row r="128" spans="3:5" x14ac:dyDescent="0.25">
      <c r="C128" s="275"/>
      <c r="D128" s="275"/>
      <c r="E128" s="309"/>
    </row>
    <row r="129" spans="3:5" x14ac:dyDescent="0.25">
      <c r="C129" s="275"/>
      <c r="D129" s="275"/>
      <c r="E129" s="309"/>
    </row>
    <row r="130" spans="3:5" x14ac:dyDescent="0.25">
      <c r="C130" s="275"/>
      <c r="D130" s="275"/>
      <c r="E130" s="309"/>
    </row>
    <row r="131" spans="3:5" x14ac:dyDescent="0.25">
      <c r="C131" s="275"/>
      <c r="D131" s="275"/>
      <c r="E131" s="309"/>
    </row>
    <row r="132" spans="3:5" x14ac:dyDescent="0.25">
      <c r="C132" s="275"/>
      <c r="D132" s="275"/>
      <c r="E132" s="309"/>
    </row>
    <row r="133" spans="3:5" x14ac:dyDescent="0.25">
      <c r="C133" s="275"/>
      <c r="D133" s="275"/>
      <c r="E133" s="309"/>
    </row>
    <row r="134" spans="3:5" x14ac:dyDescent="0.25">
      <c r="C134" s="275"/>
      <c r="D134" s="275"/>
      <c r="E134" s="309"/>
    </row>
    <row r="135" spans="3:5" x14ac:dyDescent="0.25">
      <c r="C135" s="275"/>
      <c r="D135" s="275"/>
      <c r="E135" s="309"/>
    </row>
    <row r="136" spans="3:5" x14ac:dyDescent="0.25">
      <c r="C136" s="275"/>
      <c r="D136" s="275"/>
      <c r="E136" s="309"/>
    </row>
    <row r="137" spans="3:5" x14ac:dyDescent="0.25">
      <c r="C137" s="275"/>
      <c r="D137" s="275"/>
      <c r="E137" s="309"/>
    </row>
    <row r="138" spans="3:5" x14ac:dyDescent="0.25">
      <c r="C138" s="275"/>
      <c r="D138" s="275"/>
      <c r="E138" s="309"/>
    </row>
  </sheetData>
  <sheetProtection password="AC0C" sheet="1" objects="1" scenarios="1" insertColumns="0" insertRows="0" deleteColumns="0" deleteRows="0"/>
  <mergeCells count="4">
    <mergeCell ref="C10:I10"/>
    <mergeCell ref="C2:G5"/>
    <mergeCell ref="C6:G6"/>
    <mergeCell ref="C8:G8"/>
  </mergeCells>
  <dataValidations count="1">
    <dataValidation type="list" allowBlank="1" showInputMessage="1" showErrorMessage="1" sqref="C14:C36 IY14:IY36 SU14:SU36 ACQ14:ACQ36 AMM14:AMM36 AWI14:AWI36 BGE14:BGE36 BQA14:BQA36 BZW14:BZW36 CJS14:CJS36 CTO14:CTO36 DDK14:DDK36 DNG14:DNG36 DXC14:DXC36 EGY14:EGY36 EQU14:EQU36 FAQ14:FAQ36 FKM14:FKM36 FUI14:FUI36 GEE14:GEE36 GOA14:GOA36 GXW14:GXW36 HHS14:HHS36 HRO14:HRO36 IBK14:IBK36 ILG14:ILG36 IVC14:IVC36 JEY14:JEY36 JOU14:JOU36 JYQ14:JYQ36 KIM14:KIM36 KSI14:KSI36 LCE14:LCE36 LMA14:LMA36 LVW14:LVW36 MFS14:MFS36 MPO14:MPO36 MZK14:MZK36 NJG14:NJG36 NTC14:NTC36 OCY14:OCY36 OMU14:OMU36 OWQ14:OWQ36 PGM14:PGM36 PQI14:PQI36 QAE14:QAE36 QKA14:QKA36 QTW14:QTW36 RDS14:RDS36 RNO14:RNO36 RXK14:RXK36 SHG14:SHG36 SRC14:SRC36 TAY14:TAY36 TKU14:TKU36 TUQ14:TUQ36 UEM14:UEM36 UOI14:UOI36 UYE14:UYE36 VIA14:VIA36 VRW14:VRW36 WBS14:WBS36 WLO14:WLO36 WVK14:WVK36 C65550:C65572 IY65550:IY65572 SU65550:SU65572 ACQ65550:ACQ65572 AMM65550:AMM65572 AWI65550:AWI65572 BGE65550:BGE65572 BQA65550:BQA65572 BZW65550:BZW65572 CJS65550:CJS65572 CTO65550:CTO65572 DDK65550:DDK65572 DNG65550:DNG65572 DXC65550:DXC65572 EGY65550:EGY65572 EQU65550:EQU65572 FAQ65550:FAQ65572 FKM65550:FKM65572 FUI65550:FUI65572 GEE65550:GEE65572 GOA65550:GOA65572 GXW65550:GXW65572 HHS65550:HHS65572 HRO65550:HRO65572 IBK65550:IBK65572 ILG65550:ILG65572 IVC65550:IVC65572 JEY65550:JEY65572 JOU65550:JOU65572 JYQ65550:JYQ65572 KIM65550:KIM65572 KSI65550:KSI65572 LCE65550:LCE65572 LMA65550:LMA65572 LVW65550:LVW65572 MFS65550:MFS65572 MPO65550:MPO65572 MZK65550:MZK65572 NJG65550:NJG65572 NTC65550:NTC65572 OCY65550:OCY65572 OMU65550:OMU65572 OWQ65550:OWQ65572 PGM65550:PGM65572 PQI65550:PQI65572 QAE65550:QAE65572 QKA65550:QKA65572 QTW65550:QTW65572 RDS65550:RDS65572 RNO65550:RNO65572 RXK65550:RXK65572 SHG65550:SHG65572 SRC65550:SRC65572 TAY65550:TAY65572 TKU65550:TKU65572 TUQ65550:TUQ65572 UEM65550:UEM65572 UOI65550:UOI65572 UYE65550:UYE65572 VIA65550:VIA65572 VRW65550:VRW65572 WBS65550:WBS65572 WLO65550:WLO65572 WVK65550:WVK65572 C131086:C131108 IY131086:IY131108 SU131086:SU131108 ACQ131086:ACQ131108 AMM131086:AMM131108 AWI131086:AWI131108 BGE131086:BGE131108 BQA131086:BQA131108 BZW131086:BZW131108 CJS131086:CJS131108 CTO131086:CTO131108 DDK131086:DDK131108 DNG131086:DNG131108 DXC131086:DXC131108 EGY131086:EGY131108 EQU131086:EQU131108 FAQ131086:FAQ131108 FKM131086:FKM131108 FUI131086:FUI131108 GEE131086:GEE131108 GOA131086:GOA131108 GXW131086:GXW131108 HHS131086:HHS131108 HRO131086:HRO131108 IBK131086:IBK131108 ILG131086:ILG131108 IVC131086:IVC131108 JEY131086:JEY131108 JOU131086:JOU131108 JYQ131086:JYQ131108 KIM131086:KIM131108 KSI131086:KSI131108 LCE131086:LCE131108 LMA131086:LMA131108 LVW131086:LVW131108 MFS131086:MFS131108 MPO131086:MPO131108 MZK131086:MZK131108 NJG131086:NJG131108 NTC131086:NTC131108 OCY131086:OCY131108 OMU131086:OMU131108 OWQ131086:OWQ131108 PGM131086:PGM131108 PQI131086:PQI131108 QAE131086:QAE131108 QKA131086:QKA131108 QTW131086:QTW131108 RDS131086:RDS131108 RNO131086:RNO131108 RXK131086:RXK131108 SHG131086:SHG131108 SRC131086:SRC131108 TAY131086:TAY131108 TKU131086:TKU131108 TUQ131086:TUQ131108 UEM131086:UEM131108 UOI131086:UOI131108 UYE131086:UYE131108 VIA131086:VIA131108 VRW131086:VRW131108 WBS131086:WBS131108 WLO131086:WLO131108 WVK131086:WVK131108 C196622:C196644 IY196622:IY196644 SU196622:SU196644 ACQ196622:ACQ196644 AMM196622:AMM196644 AWI196622:AWI196644 BGE196622:BGE196644 BQA196622:BQA196644 BZW196622:BZW196644 CJS196622:CJS196644 CTO196622:CTO196644 DDK196622:DDK196644 DNG196622:DNG196644 DXC196622:DXC196644 EGY196622:EGY196644 EQU196622:EQU196644 FAQ196622:FAQ196644 FKM196622:FKM196644 FUI196622:FUI196644 GEE196622:GEE196644 GOA196622:GOA196644 GXW196622:GXW196644 HHS196622:HHS196644 HRO196622:HRO196644 IBK196622:IBK196644 ILG196622:ILG196644 IVC196622:IVC196644 JEY196622:JEY196644 JOU196622:JOU196644 JYQ196622:JYQ196644 KIM196622:KIM196644 KSI196622:KSI196644 LCE196622:LCE196644 LMA196622:LMA196644 LVW196622:LVW196644 MFS196622:MFS196644 MPO196622:MPO196644 MZK196622:MZK196644 NJG196622:NJG196644 NTC196622:NTC196644 OCY196622:OCY196644 OMU196622:OMU196644 OWQ196622:OWQ196644 PGM196622:PGM196644 PQI196622:PQI196644 QAE196622:QAE196644 QKA196622:QKA196644 QTW196622:QTW196644 RDS196622:RDS196644 RNO196622:RNO196644 RXK196622:RXK196644 SHG196622:SHG196644 SRC196622:SRC196644 TAY196622:TAY196644 TKU196622:TKU196644 TUQ196622:TUQ196644 UEM196622:UEM196644 UOI196622:UOI196644 UYE196622:UYE196644 VIA196622:VIA196644 VRW196622:VRW196644 WBS196622:WBS196644 WLO196622:WLO196644 WVK196622:WVK196644 C262158:C262180 IY262158:IY262180 SU262158:SU262180 ACQ262158:ACQ262180 AMM262158:AMM262180 AWI262158:AWI262180 BGE262158:BGE262180 BQA262158:BQA262180 BZW262158:BZW262180 CJS262158:CJS262180 CTO262158:CTO262180 DDK262158:DDK262180 DNG262158:DNG262180 DXC262158:DXC262180 EGY262158:EGY262180 EQU262158:EQU262180 FAQ262158:FAQ262180 FKM262158:FKM262180 FUI262158:FUI262180 GEE262158:GEE262180 GOA262158:GOA262180 GXW262158:GXW262180 HHS262158:HHS262180 HRO262158:HRO262180 IBK262158:IBK262180 ILG262158:ILG262180 IVC262158:IVC262180 JEY262158:JEY262180 JOU262158:JOU262180 JYQ262158:JYQ262180 KIM262158:KIM262180 KSI262158:KSI262180 LCE262158:LCE262180 LMA262158:LMA262180 LVW262158:LVW262180 MFS262158:MFS262180 MPO262158:MPO262180 MZK262158:MZK262180 NJG262158:NJG262180 NTC262158:NTC262180 OCY262158:OCY262180 OMU262158:OMU262180 OWQ262158:OWQ262180 PGM262158:PGM262180 PQI262158:PQI262180 QAE262158:QAE262180 QKA262158:QKA262180 QTW262158:QTW262180 RDS262158:RDS262180 RNO262158:RNO262180 RXK262158:RXK262180 SHG262158:SHG262180 SRC262158:SRC262180 TAY262158:TAY262180 TKU262158:TKU262180 TUQ262158:TUQ262180 UEM262158:UEM262180 UOI262158:UOI262180 UYE262158:UYE262180 VIA262158:VIA262180 VRW262158:VRW262180 WBS262158:WBS262180 WLO262158:WLO262180 WVK262158:WVK262180 C327694:C327716 IY327694:IY327716 SU327694:SU327716 ACQ327694:ACQ327716 AMM327694:AMM327716 AWI327694:AWI327716 BGE327694:BGE327716 BQA327694:BQA327716 BZW327694:BZW327716 CJS327694:CJS327716 CTO327694:CTO327716 DDK327694:DDK327716 DNG327694:DNG327716 DXC327694:DXC327716 EGY327694:EGY327716 EQU327694:EQU327716 FAQ327694:FAQ327716 FKM327694:FKM327716 FUI327694:FUI327716 GEE327694:GEE327716 GOA327694:GOA327716 GXW327694:GXW327716 HHS327694:HHS327716 HRO327694:HRO327716 IBK327694:IBK327716 ILG327694:ILG327716 IVC327694:IVC327716 JEY327694:JEY327716 JOU327694:JOU327716 JYQ327694:JYQ327716 KIM327694:KIM327716 KSI327694:KSI327716 LCE327694:LCE327716 LMA327694:LMA327716 LVW327694:LVW327716 MFS327694:MFS327716 MPO327694:MPO327716 MZK327694:MZK327716 NJG327694:NJG327716 NTC327694:NTC327716 OCY327694:OCY327716 OMU327694:OMU327716 OWQ327694:OWQ327716 PGM327694:PGM327716 PQI327694:PQI327716 QAE327694:QAE327716 QKA327694:QKA327716 QTW327694:QTW327716 RDS327694:RDS327716 RNO327694:RNO327716 RXK327694:RXK327716 SHG327694:SHG327716 SRC327694:SRC327716 TAY327694:TAY327716 TKU327694:TKU327716 TUQ327694:TUQ327716 UEM327694:UEM327716 UOI327694:UOI327716 UYE327694:UYE327716 VIA327694:VIA327716 VRW327694:VRW327716 WBS327694:WBS327716 WLO327694:WLO327716 WVK327694:WVK327716 C393230:C393252 IY393230:IY393252 SU393230:SU393252 ACQ393230:ACQ393252 AMM393230:AMM393252 AWI393230:AWI393252 BGE393230:BGE393252 BQA393230:BQA393252 BZW393230:BZW393252 CJS393230:CJS393252 CTO393230:CTO393252 DDK393230:DDK393252 DNG393230:DNG393252 DXC393230:DXC393252 EGY393230:EGY393252 EQU393230:EQU393252 FAQ393230:FAQ393252 FKM393230:FKM393252 FUI393230:FUI393252 GEE393230:GEE393252 GOA393230:GOA393252 GXW393230:GXW393252 HHS393230:HHS393252 HRO393230:HRO393252 IBK393230:IBK393252 ILG393230:ILG393252 IVC393230:IVC393252 JEY393230:JEY393252 JOU393230:JOU393252 JYQ393230:JYQ393252 KIM393230:KIM393252 KSI393230:KSI393252 LCE393230:LCE393252 LMA393230:LMA393252 LVW393230:LVW393252 MFS393230:MFS393252 MPO393230:MPO393252 MZK393230:MZK393252 NJG393230:NJG393252 NTC393230:NTC393252 OCY393230:OCY393252 OMU393230:OMU393252 OWQ393230:OWQ393252 PGM393230:PGM393252 PQI393230:PQI393252 QAE393230:QAE393252 QKA393230:QKA393252 QTW393230:QTW393252 RDS393230:RDS393252 RNO393230:RNO393252 RXK393230:RXK393252 SHG393230:SHG393252 SRC393230:SRC393252 TAY393230:TAY393252 TKU393230:TKU393252 TUQ393230:TUQ393252 UEM393230:UEM393252 UOI393230:UOI393252 UYE393230:UYE393252 VIA393230:VIA393252 VRW393230:VRW393252 WBS393230:WBS393252 WLO393230:WLO393252 WVK393230:WVK393252 C458766:C458788 IY458766:IY458788 SU458766:SU458788 ACQ458766:ACQ458788 AMM458766:AMM458788 AWI458766:AWI458788 BGE458766:BGE458788 BQA458766:BQA458788 BZW458766:BZW458788 CJS458766:CJS458788 CTO458766:CTO458788 DDK458766:DDK458788 DNG458766:DNG458788 DXC458766:DXC458788 EGY458766:EGY458788 EQU458766:EQU458788 FAQ458766:FAQ458788 FKM458766:FKM458788 FUI458766:FUI458788 GEE458766:GEE458788 GOA458766:GOA458788 GXW458766:GXW458788 HHS458766:HHS458788 HRO458766:HRO458788 IBK458766:IBK458788 ILG458766:ILG458788 IVC458766:IVC458788 JEY458766:JEY458788 JOU458766:JOU458788 JYQ458766:JYQ458788 KIM458766:KIM458788 KSI458766:KSI458788 LCE458766:LCE458788 LMA458766:LMA458788 LVW458766:LVW458788 MFS458766:MFS458788 MPO458766:MPO458788 MZK458766:MZK458788 NJG458766:NJG458788 NTC458766:NTC458788 OCY458766:OCY458788 OMU458766:OMU458788 OWQ458766:OWQ458788 PGM458766:PGM458788 PQI458766:PQI458788 QAE458766:QAE458788 QKA458766:QKA458788 QTW458766:QTW458788 RDS458766:RDS458788 RNO458766:RNO458788 RXK458766:RXK458788 SHG458766:SHG458788 SRC458766:SRC458788 TAY458766:TAY458788 TKU458766:TKU458788 TUQ458766:TUQ458788 UEM458766:UEM458788 UOI458766:UOI458788 UYE458766:UYE458788 VIA458766:VIA458788 VRW458766:VRW458788 WBS458766:WBS458788 WLO458766:WLO458788 WVK458766:WVK458788 C524302:C524324 IY524302:IY524324 SU524302:SU524324 ACQ524302:ACQ524324 AMM524302:AMM524324 AWI524302:AWI524324 BGE524302:BGE524324 BQA524302:BQA524324 BZW524302:BZW524324 CJS524302:CJS524324 CTO524302:CTO524324 DDK524302:DDK524324 DNG524302:DNG524324 DXC524302:DXC524324 EGY524302:EGY524324 EQU524302:EQU524324 FAQ524302:FAQ524324 FKM524302:FKM524324 FUI524302:FUI524324 GEE524302:GEE524324 GOA524302:GOA524324 GXW524302:GXW524324 HHS524302:HHS524324 HRO524302:HRO524324 IBK524302:IBK524324 ILG524302:ILG524324 IVC524302:IVC524324 JEY524302:JEY524324 JOU524302:JOU524324 JYQ524302:JYQ524324 KIM524302:KIM524324 KSI524302:KSI524324 LCE524302:LCE524324 LMA524302:LMA524324 LVW524302:LVW524324 MFS524302:MFS524324 MPO524302:MPO524324 MZK524302:MZK524324 NJG524302:NJG524324 NTC524302:NTC524324 OCY524302:OCY524324 OMU524302:OMU524324 OWQ524302:OWQ524324 PGM524302:PGM524324 PQI524302:PQI524324 QAE524302:QAE524324 QKA524302:QKA524324 QTW524302:QTW524324 RDS524302:RDS524324 RNO524302:RNO524324 RXK524302:RXK524324 SHG524302:SHG524324 SRC524302:SRC524324 TAY524302:TAY524324 TKU524302:TKU524324 TUQ524302:TUQ524324 UEM524302:UEM524324 UOI524302:UOI524324 UYE524302:UYE524324 VIA524302:VIA524324 VRW524302:VRW524324 WBS524302:WBS524324 WLO524302:WLO524324 WVK524302:WVK524324 C589838:C589860 IY589838:IY589860 SU589838:SU589860 ACQ589838:ACQ589860 AMM589838:AMM589860 AWI589838:AWI589860 BGE589838:BGE589860 BQA589838:BQA589860 BZW589838:BZW589860 CJS589838:CJS589860 CTO589838:CTO589860 DDK589838:DDK589860 DNG589838:DNG589860 DXC589838:DXC589860 EGY589838:EGY589860 EQU589838:EQU589860 FAQ589838:FAQ589860 FKM589838:FKM589860 FUI589838:FUI589860 GEE589838:GEE589860 GOA589838:GOA589860 GXW589838:GXW589860 HHS589838:HHS589860 HRO589838:HRO589860 IBK589838:IBK589860 ILG589838:ILG589860 IVC589838:IVC589860 JEY589838:JEY589860 JOU589838:JOU589860 JYQ589838:JYQ589860 KIM589838:KIM589860 KSI589838:KSI589860 LCE589838:LCE589860 LMA589838:LMA589860 LVW589838:LVW589860 MFS589838:MFS589860 MPO589838:MPO589860 MZK589838:MZK589860 NJG589838:NJG589860 NTC589838:NTC589860 OCY589838:OCY589860 OMU589838:OMU589860 OWQ589838:OWQ589860 PGM589838:PGM589860 PQI589838:PQI589860 QAE589838:QAE589860 QKA589838:QKA589860 QTW589838:QTW589860 RDS589838:RDS589860 RNO589838:RNO589860 RXK589838:RXK589860 SHG589838:SHG589860 SRC589838:SRC589860 TAY589838:TAY589860 TKU589838:TKU589860 TUQ589838:TUQ589860 UEM589838:UEM589860 UOI589838:UOI589860 UYE589838:UYE589860 VIA589838:VIA589860 VRW589838:VRW589860 WBS589838:WBS589860 WLO589838:WLO589860 WVK589838:WVK589860 C655374:C655396 IY655374:IY655396 SU655374:SU655396 ACQ655374:ACQ655396 AMM655374:AMM655396 AWI655374:AWI655396 BGE655374:BGE655396 BQA655374:BQA655396 BZW655374:BZW655396 CJS655374:CJS655396 CTO655374:CTO655396 DDK655374:DDK655396 DNG655374:DNG655396 DXC655374:DXC655396 EGY655374:EGY655396 EQU655374:EQU655396 FAQ655374:FAQ655396 FKM655374:FKM655396 FUI655374:FUI655396 GEE655374:GEE655396 GOA655374:GOA655396 GXW655374:GXW655396 HHS655374:HHS655396 HRO655374:HRO655396 IBK655374:IBK655396 ILG655374:ILG655396 IVC655374:IVC655396 JEY655374:JEY655396 JOU655374:JOU655396 JYQ655374:JYQ655396 KIM655374:KIM655396 KSI655374:KSI655396 LCE655374:LCE655396 LMA655374:LMA655396 LVW655374:LVW655396 MFS655374:MFS655396 MPO655374:MPO655396 MZK655374:MZK655396 NJG655374:NJG655396 NTC655374:NTC655396 OCY655374:OCY655396 OMU655374:OMU655396 OWQ655374:OWQ655396 PGM655374:PGM655396 PQI655374:PQI655396 QAE655374:QAE655396 QKA655374:QKA655396 QTW655374:QTW655396 RDS655374:RDS655396 RNO655374:RNO655396 RXK655374:RXK655396 SHG655374:SHG655396 SRC655374:SRC655396 TAY655374:TAY655396 TKU655374:TKU655396 TUQ655374:TUQ655396 UEM655374:UEM655396 UOI655374:UOI655396 UYE655374:UYE655396 VIA655374:VIA655396 VRW655374:VRW655396 WBS655374:WBS655396 WLO655374:WLO655396 WVK655374:WVK655396 C720910:C720932 IY720910:IY720932 SU720910:SU720932 ACQ720910:ACQ720932 AMM720910:AMM720932 AWI720910:AWI720932 BGE720910:BGE720932 BQA720910:BQA720932 BZW720910:BZW720932 CJS720910:CJS720932 CTO720910:CTO720932 DDK720910:DDK720932 DNG720910:DNG720932 DXC720910:DXC720932 EGY720910:EGY720932 EQU720910:EQU720932 FAQ720910:FAQ720932 FKM720910:FKM720932 FUI720910:FUI720932 GEE720910:GEE720932 GOA720910:GOA720932 GXW720910:GXW720932 HHS720910:HHS720932 HRO720910:HRO720932 IBK720910:IBK720932 ILG720910:ILG720932 IVC720910:IVC720932 JEY720910:JEY720932 JOU720910:JOU720932 JYQ720910:JYQ720932 KIM720910:KIM720932 KSI720910:KSI720932 LCE720910:LCE720932 LMA720910:LMA720932 LVW720910:LVW720932 MFS720910:MFS720932 MPO720910:MPO720932 MZK720910:MZK720932 NJG720910:NJG720932 NTC720910:NTC720932 OCY720910:OCY720932 OMU720910:OMU720932 OWQ720910:OWQ720932 PGM720910:PGM720932 PQI720910:PQI720932 QAE720910:QAE720932 QKA720910:QKA720932 QTW720910:QTW720932 RDS720910:RDS720932 RNO720910:RNO720932 RXK720910:RXK720932 SHG720910:SHG720932 SRC720910:SRC720932 TAY720910:TAY720932 TKU720910:TKU720932 TUQ720910:TUQ720932 UEM720910:UEM720932 UOI720910:UOI720932 UYE720910:UYE720932 VIA720910:VIA720932 VRW720910:VRW720932 WBS720910:WBS720932 WLO720910:WLO720932 WVK720910:WVK720932 C786446:C786468 IY786446:IY786468 SU786446:SU786468 ACQ786446:ACQ786468 AMM786446:AMM786468 AWI786446:AWI786468 BGE786446:BGE786468 BQA786446:BQA786468 BZW786446:BZW786468 CJS786446:CJS786468 CTO786446:CTO786468 DDK786446:DDK786468 DNG786446:DNG786468 DXC786446:DXC786468 EGY786446:EGY786468 EQU786446:EQU786468 FAQ786446:FAQ786468 FKM786446:FKM786468 FUI786446:FUI786468 GEE786446:GEE786468 GOA786446:GOA786468 GXW786446:GXW786468 HHS786446:HHS786468 HRO786446:HRO786468 IBK786446:IBK786468 ILG786446:ILG786468 IVC786446:IVC786468 JEY786446:JEY786468 JOU786446:JOU786468 JYQ786446:JYQ786468 KIM786446:KIM786468 KSI786446:KSI786468 LCE786446:LCE786468 LMA786446:LMA786468 LVW786446:LVW786468 MFS786446:MFS786468 MPO786446:MPO786468 MZK786446:MZK786468 NJG786446:NJG786468 NTC786446:NTC786468 OCY786446:OCY786468 OMU786446:OMU786468 OWQ786446:OWQ786468 PGM786446:PGM786468 PQI786446:PQI786468 QAE786446:QAE786468 QKA786446:QKA786468 QTW786446:QTW786468 RDS786446:RDS786468 RNO786446:RNO786468 RXK786446:RXK786468 SHG786446:SHG786468 SRC786446:SRC786468 TAY786446:TAY786468 TKU786446:TKU786468 TUQ786446:TUQ786468 UEM786446:UEM786468 UOI786446:UOI786468 UYE786446:UYE786468 VIA786446:VIA786468 VRW786446:VRW786468 WBS786446:WBS786468 WLO786446:WLO786468 WVK786446:WVK786468 C851982:C852004 IY851982:IY852004 SU851982:SU852004 ACQ851982:ACQ852004 AMM851982:AMM852004 AWI851982:AWI852004 BGE851982:BGE852004 BQA851982:BQA852004 BZW851982:BZW852004 CJS851982:CJS852004 CTO851982:CTO852004 DDK851982:DDK852004 DNG851982:DNG852004 DXC851982:DXC852004 EGY851982:EGY852004 EQU851982:EQU852004 FAQ851982:FAQ852004 FKM851982:FKM852004 FUI851982:FUI852004 GEE851982:GEE852004 GOA851982:GOA852004 GXW851982:GXW852004 HHS851982:HHS852004 HRO851982:HRO852004 IBK851982:IBK852004 ILG851982:ILG852004 IVC851982:IVC852004 JEY851982:JEY852004 JOU851982:JOU852004 JYQ851982:JYQ852004 KIM851982:KIM852004 KSI851982:KSI852004 LCE851982:LCE852004 LMA851982:LMA852004 LVW851982:LVW852004 MFS851982:MFS852004 MPO851982:MPO852004 MZK851982:MZK852004 NJG851982:NJG852004 NTC851982:NTC852004 OCY851982:OCY852004 OMU851982:OMU852004 OWQ851982:OWQ852004 PGM851982:PGM852004 PQI851982:PQI852004 QAE851982:QAE852004 QKA851982:QKA852004 QTW851982:QTW852004 RDS851982:RDS852004 RNO851982:RNO852004 RXK851982:RXK852004 SHG851982:SHG852004 SRC851982:SRC852004 TAY851982:TAY852004 TKU851982:TKU852004 TUQ851982:TUQ852004 UEM851982:UEM852004 UOI851982:UOI852004 UYE851982:UYE852004 VIA851982:VIA852004 VRW851982:VRW852004 WBS851982:WBS852004 WLO851982:WLO852004 WVK851982:WVK852004 C917518:C917540 IY917518:IY917540 SU917518:SU917540 ACQ917518:ACQ917540 AMM917518:AMM917540 AWI917518:AWI917540 BGE917518:BGE917540 BQA917518:BQA917540 BZW917518:BZW917540 CJS917518:CJS917540 CTO917518:CTO917540 DDK917518:DDK917540 DNG917518:DNG917540 DXC917518:DXC917540 EGY917518:EGY917540 EQU917518:EQU917540 FAQ917518:FAQ917540 FKM917518:FKM917540 FUI917518:FUI917540 GEE917518:GEE917540 GOA917518:GOA917540 GXW917518:GXW917540 HHS917518:HHS917540 HRO917518:HRO917540 IBK917518:IBK917540 ILG917518:ILG917540 IVC917518:IVC917540 JEY917518:JEY917540 JOU917518:JOU917540 JYQ917518:JYQ917540 KIM917518:KIM917540 KSI917518:KSI917540 LCE917518:LCE917540 LMA917518:LMA917540 LVW917518:LVW917540 MFS917518:MFS917540 MPO917518:MPO917540 MZK917518:MZK917540 NJG917518:NJG917540 NTC917518:NTC917540 OCY917518:OCY917540 OMU917518:OMU917540 OWQ917518:OWQ917540 PGM917518:PGM917540 PQI917518:PQI917540 QAE917518:QAE917540 QKA917518:QKA917540 QTW917518:QTW917540 RDS917518:RDS917540 RNO917518:RNO917540 RXK917518:RXK917540 SHG917518:SHG917540 SRC917518:SRC917540 TAY917518:TAY917540 TKU917518:TKU917540 TUQ917518:TUQ917540 UEM917518:UEM917540 UOI917518:UOI917540 UYE917518:UYE917540 VIA917518:VIA917540 VRW917518:VRW917540 WBS917518:WBS917540 WLO917518:WLO917540 WVK917518:WVK917540 C983054:C983076 IY983054:IY983076 SU983054:SU983076 ACQ983054:ACQ983076 AMM983054:AMM983076 AWI983054:AWI983076 BGE983054:BGE983076 BQA983054:BQA983076 BZW983054:BZW983076 CJS983054:CJS983076 CTO983054:CTO983076 DDK983054:DDK983076 DNG983054:DNG983076 DXC983054:DXC983076 EGY983054:EGY983076 EQU983054:EQU983076 FAQ983054:FAQ983076 FKM983054:FKM983076 FUI983054:FUI983076 GEE983054:GEE983076 GOA983054:GOA983076 GXW983054:GXW983076 HHS983054:HHS983076 HRO983054:HRO983076 IBK983054:IBK983076 ILG983054:ILG983076 IVC983054:IVC983076 JEY983054:JEY983076 JOU983054:JOU983076 JYQ983054:JYQ983076 KIM983054:KIM983076 KSI983054:KSI983076 LCE983054:LCE983076 LMA983054:LMA983076 LVW983054:LVW983076 MFS983054:MFS983076 MPO983054:MPO983076 MZK983054:MZK983076 NJG983054:NJG983076 NTC983054:NTC983076 OCY983054:OCY983076 OMU983054:OMU983076 OWQ983054:OWQ983076 PGM983054:PGM983076 PQI983054:PQI983076 QAE983054:QAE983076 QKA983054:QKA983076 QTW983054:QTW983076 RDS983054:RDS983076 RNO983054:RNO983076 RXK983054:RXK983076 SHG983054:SHG983076 SRC983054:SRC983076 TAY983054:TAY983076 TKU983054:TKU983076 TUQ983054:TUQ983076 UEM983054:UEM983076 UOI983054:UOI983076 UYE983054:UYE983076 VIA983054:VIA983076 VRW983054:VRW983076 WBS983054:WBS983076 WLO983054:WLO983076 WVK983054:WVK983076">
      <formula1>$C$57:$C$131</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J150"/>
  <sheetViews>
    <sheetView showGridLines="0" topLeftCell="B1" zoomScale="75" zoomScaleNormal="75" workbookViewId="0">
      <pane ySplit="7" topLeftCell="A8" activePane="bottomLeft" state="frozen"/>
      <selection activeCell="B1" sqref="B1"/>
      <selection pane="bottomLeft" activeCell="B11" sqref="B11"/>
    </sheetView>
  </sheetViews>
  <sheetFormatPr defaultRowHeight="15.75" x14ac:dyDescent="0.25"/>
  <cols>
    <col min="1" max="1" width="0" style="46" hidden="1" customWidth="1"/>
    <col min="2" max="2" width="11.5703125" style="146" customWidth="1"/>
    <col min="3" max="3" width="48.140625" style="46" customWidth="1"/>
    <col min="4" max="4" width="13" style="46" customWidth="1"/>
    <col min="5" max="5" width="13.5703125" style="49" customWidth="1"/>
    <col min="6" max="6" width="20.85546875" style="147" customWidth="1"/>
    <col min="7" max="7" width="21" style="46" customWidth="1"/>
    <col min="8" max="8" width="24.5703125" style="148" customWidth="1"/>
    <col min="9" max="9" width="46.28515625" style="46" customWidth="1"/>
    <col min="10" max="10" width="40.7109375" style="46" customWidth="1"/>
    <col min="11" max="256" width="9.140625" style="46"/>
    <col min="257" max="257" width="0" style="46" hidden="1" customWidth="1"/>
    <col min="258" max="258" width="11.5703125" style="46" customWidth="1"/>
    <col min="259" max="259" width="48.140625" style="46" customWidth="1"/>
    <col min="260" max="260" width="13" style="46" customWidth="1"/>
    <col min="261" max="261" width="13.5703125" style="46" customWidth="1"/>
    <col min="262" max="262" width="20.85546875" style="46" customWidth="1"/>
    <col min="263" max="263" width="21" style="46" customWidth="1"/>
    <col min="264" max="264" width="24.5703125" style="46" customWidth="1"/>
    <col min="265" max="265" width="46.28515625" style="46" customWidth="1"/>
    <col min="266" max="266" width="40.7109375" style="46" customWidth="1"/>
    <col min="267" max="512" width="9.140625" style="46"/>
    <col min="513" max="513" width="0" style="46" hidden="1" customWidth="1"/>
    <col min="514" max="514" width="11.5703125" style="46" customWidth="1"/>
    <col min="515" max="515" width="48.140625" style="46" customWidth="1"/>
    <col min="516" max="516" width="13" style="46" customWidth="1"/>
    <col min="517" max="517" width="13.5703125" style="46" customWidth="1"/>
    <col min="518" max="518" width="20.85546875" style="46" customWidth="1"/>
    <col min="519" max="519" width="21" style="46" customWidth="1"/>
    <col min="520" max="520" width="24.5703125" style="46" customWidth="1"/>
    <col min="521" max="521" width="46.28515625" style="46" customWidth="1"/>
    <col min="522" max="522" width="40.7109375" style="46" customWidth="1"/>
    <col min="523" max="768" width="9.140625" style="46"/>
    <col min="769" max="769" width="0" style="46" hidden="1" customWidth="1"/>
    <col min="770" max="770" width="11.5703125" style="46" customWidth="1"/>
    <col min="771" max="771" width="48.140625" style="46" customWidth="1"/>
    <col min="772" max="772" width="13" style="46" customWidth="1"/>
    <col min="773" max="773" width="13.5703125" style="46" customWidth="1"/>
    <col min="774" max="774" width="20.85546875" style="46" customWidth="1"/>
    <col min="775" max="775" width="21" style="46" customWidth="1"/>
    <col min="776" max="776" width="24.5703125" style="46" customWidth="1"/>
    <col min="777" max="777" width="46.28515625" style="46" customWidth="1"/>
    <col min="778" max="778" width="40.7109375" style="46" customWidth="1"/>
    <col min="779" max="1024" width="9.140625" style="46"/>
    <col min="1025" max="1025" width="0" style="46" hidden="1" customWidth="1"/>
    <col min="1026" max="1026" width="11.5703125" style="46" customWidth="1"/>
    <col min="1027" max="1027" width="48.140625" style="46" customWidth="1"/>
    <col min="1028" max="1028" width="13" style="46" customWidth="1"/>
    <col min="1029" max="1029" width="13.5703125" style="46" customWidth="1"/>
    <col min="1030" max="1030" width="20.85546875" style="46" customWidth="1"/>
    <col min="1031" max="1031" width="21" style="46" customWidth="1"/>
    <col min="1032" max="1032" width="24.5703125" style="46" customWidth="1"/>
    <col min="1033" max="1033" width="46.28515625" style="46" customWidth="1"/>
    <col min="1034" max="1034" width="40.7109375" style="46" customWidth="1"/>
    <col min="1035" max="1280" width="9.140625" style="46"/>
    <col min="1281" max="1281" width="0" style="46" hidden="1" customWidth="1"/>
    <col min="1282" max="1282" width="11.5703125" style="46" customWidth="1"/>
    <col min="1283" max="1283" width="48.140625" style="46" customWidth="1"/>
    <col min="1284" max="1284" width="13" style="46" customWidth="1"/>
    <col min="1285" max="1285" width="13.5703125" style="46" customWidth="1"/>
    <col min="1286" max="1286" width="20.85546875" style="46" customWidth="1"/>
    <col min="1287" max="1287" width="21" style="46" customWidth="1"/>
    <col min="1288" max="1288" width="24.5703125" style="46" customWidth="1"/>
    <col min="1289" max="1289" width="46.28515625" style="46" customWidth="1"/>
    <col min="1290" max="1290" width="40.7109375" style="46" customWidth="1"/>
    <col min="1291" max="1536" width="9.140625" style="46"/>
    <col min="1537" max="1537" width="0" style="46" hidden="1" customWidth="1"/>
    <col min="1538" max="1538" width="11.5703125" style="46" customWidth="1"/>
    <col min="1539" max="1539" width="48.140625" style="46" customWidth="1"/>
    <col min="1540" max="1540" width="13" style="46" customWidth="1"/>
    <col min="1541" max="1541" width="13.5703125" style="46" customWidth="1"/>
    <col min="1542" max="1542" width="20.85546875" style="46" customWidth="1"/>
    <col min="1543" max="1543" width="21" style="46" customWidth="1"/>
    <col min="1544" max="1544" width="24.5703125" style="46" customWidth="1"/>
    <col min="1545" max="1545" width="46.28515625" style="46" customWidth="1"/>
    <col min="1546" max="1546" width="40.7109375" style="46" customWidth="1"/>
    <col min="1547" max="1792" width="9.140625" style="46"/>
    <col min="1793" max="1793" width="0" style="46" hidden="1" customWidth="1"/>
    <col min="1794" max="1794" width="11.5703125" style="46" customWidth="1"/>
    <col min="1795" max="1795" width="48.140625" style="46" customWidth="1"/>
    <col min="1796" max="1796" width="13" style="46" customWidth="1"/>
    <col min="1797" max="1797" width="13.5703125" style="46" customWidth="1"/>
    <col min="1798" max="1798" width="20.85546875" style="46" customWidth="1"/>
    <col min="1799" max="1799" width="21" style="46" customWidth="1"/>
    <col min="1800" max="1800" width="24.5703125" style="46" customWidth="1"/>
    <col min="1801" max="1801" width="46.28515625" style="46" customWidth="1"/>
    <col min="1802" max="1802" width="40.7109375" style="46" customWidth="1"/>
    <col min="1803" max="2048" width="9.140625" style="46"/>
    <col min="2049" max="2049" width="0" style="46" hidden="1" customWidth="1"/>
    <col min="2050" max="2050" width="11.5703125" style="46" customWidth="1"/>
    <col min="2051" max="2051" width="48.140625" style="46" customWidth="1"/>
    <col min="2052" max="2052" width="13" style="46" customWidth="1"/>
    <col min="2053" max="2053" width="13.5703125" style="46" customWidth="1"/>
    <col min="2054" max="2054" width="20.85546875" style="46" customWidth="1"/>
    <col min="2055" max="2055" width="21" style="46" customWidth="1"/>
    <col min="2056" max="2056" width="24.5703125" style="46" customWidth="1"/>
    <col min="2057" max="2057" width="46.28515625" style="46" customWidth="1"/>
    <col min="2058" max="2058" width="40.7109375" style="46" customWidth="1"/>
    <col min="2059" max="2304" width="9.140625" style="46"/>
    <col min="2305" max="2305" width="0" style="46" hidden="1" customWidth="1"/>
    <col min="2306" max="2306" width="11.5703125" style="46" customWidth="1"/>
    <col min="2307" max="2307" width="48.140625" style="46" customWidth="1"/>
    <col min="2308" max="2308" width="13" style="46" customWidth="1"/>
    <col min="2309" max="2309" width="13.5703125" style="46" customWidth="1"/>
    <col min="2310" max="2310" width="20.85546875" style="46" customWidth="1"/>
    <col min="2311" max="2311" width="21" style="46" customWidth="1"/>
    <col min="2312" max="2312" width="24.5703125" style="46" customWidth="1"/>
    <col min="2313" max="2313" width="46.28515625" style="46" customWidth="1"/>
    <col min="2314" max="2314" width="40.7109375" style="46" customWidth="1"/>
    <col min="2315" max="2560" width="9.140625" style="46"/>
    <col min="2561" max="2561" width="0" style="46" hidden="1" customWidth="1"/>
    <col min="2562" max="2562" width="11.5703125" style="46" customWidth="1"/>
    <col min="2563" max="2563" width="48.140625" style="46" customWidth="1"/>
    <col min="2564" max="2564" width="13" style="46" customWidth="1"/>
    <col min="2565" max="2565" width="13.5703125" style="46" customWidth="1"/>
    <col min="2566" max="2566" width="20.85546875" style="46" customWidth="1"/>
    <col min="2567" max="2567" width="21" style="46" customWidth="1"/>
    <col min="2568" max="2568" width="24.5703125" style="46" customWidth="1"/>
    <col min="2569" max="2569" width="46.28515625" style="46" customWidth="1"/>
    <col min="2570" max="2570" width="40.7109375" style="46" customWidth="1"/>
    <col min="2571" max="2816" width="9.140625" style="46"/>
    <col min="2817" max="2817" width="0" style="46" hidden="1" customWidth="1"/>
    <col min="2818" max="2818" width="11.5703125" style="46" customWidth="1"/>
    <col min="2819" max="2819" width="48.140625" style="46" customWidth="1"/>
    <col min="2820" max="2820" width="13" style="46" customWidth="1"/>
    <col min="2821" max="2821" width="13.5703125" style="46" customWidth="1"/>
    <col min="2822" max="2822" width="20.85546875" style="46" customWidth="1"/>
    <col min="2823" max="2823" width="21" style="46" customWidth="1"/>
    <col min="2824" max="2824" width="24.5703125" style="46" customWidth="1"/>
    <col min="2825" max="2825" width="46.28515625" style="46" customWidth="1"/>
    <col min="2826" max="2826" width="40.7109375" style="46" customWidth="1"/>
    <col min="2827" max="3072" width="9.140625" style="46"/>
    <col min="3073" max="3073" width="0" style="46" hidden="1" customWidth="1"/>
    <col min="3074" max="3074" width="11.5703125" style="46" customWidth="1"/>
    <col min="3075" max="3075" width="48.140625" style="46" customWidth="1"/>
    <col min="3076" max="3076" width="13" style="46" customWidth="1"/>
    <col min="3077" max="3077" width="13.5703125" style="46" customWidth="1"/>
    <col min="3078" max="3078" width="20.85546875" style="46" customWidth="1"/>
    <col min="3079" max="3079" width="21" style="46" customWidth="1"/>
    <col min="3080" max="3080" width="24.5703125" style="46" customWidth="1"/>
    <col min="3081" max="3081" width="46.28515625" style="46" customWidth="1"/>
    <col min="3082" max="3082" width="40.7109375" style="46" customWidth="1"/>
    <col min="3083" max="3328" width="9.140625" style="46"/>
    <col min="3329" max="3329" width="0" style="46" hidden="1" customWidth="1"/>
    <col min="3330" max="3330" width="11.5703125" style="46" customWidth="1"/>
    <col min="3331" max="3331" width="48.140625" style="46" customWidth="1"/>
    <col min="3332" max="3332" width="13" style="46" customWidth="1"/>
    <col min="3333" max="3333" width="13.5703125" style="46" customWidth="1"/>
    <col min="3334" max="3334" width="20.85546875" style="46" customWidth="1"/>
    <col min="3335" max="3335" width="21" style="46" customWidth="1"/>
    <col min="3336" max="3336" width="24.5703125" style="46" customWidth="1"/>
    <col min="3337" max="3337" width="46.28515625" style="46" customWidth="1"/>
    <col min="3338" max="3338" width="40.7109375" style="46" customWidth="1"/>
    <col min="3339" max="3584" width="9.140625" style="46"/>
    <col min="3585" max="3585" width="0" style="46" hidden="1" customWidth="1"/>
    <col min="3586" max="3586" width="11.5703125" style="46" customWidth="1"/>
    <col min="3587" max="3587" width="48.140625" style="46" customWidth="1"/>
    <col min="3588" max="3588" width="13" style="46" customWidth="1"/>
    <col min="3589" max="3589" width="13.5703125" style="46" customWidth="1"/>
    <col min="3590" max="3590" width="20.85546875" style="46" customWidth="1"/>
    <col min="3591" max="3591" width="21" style="46" customWidth="1"/>
    <col min="3592" max="3592" width="24.5703125" style="46" customWidth="1"/>
    <col min="3593" max="3593" width="46.28515625" style="46" customWidth="1"/>
    <col min="3594" max="3594" width="40.7109375" style="46" customWidth="1"/>
    <col min="3595" max="3840" width="9.140625" style="46"/>
    <col min="3841" max="3841" width="0" style="46" hidden="1" customWidth="1"/>
    <col min="3842" max="3842" width="11.5703125" style="46" customWidth="1"/>
    <col min="3843" max="3843" width="48.140625" style="46" customWidth="1"/>
    <col min="3844" max="3844" width="13" style="46" customWidth="1"/>
    <col min="3845" max="3845" width="13.5703125" style="46" customWidth="1"/>
    <col min="3846" max="3846" width="20.85546875" style="46" customWidth="1"/>
    <col min="3847" max="3847" width="21" style="46" customWidth="1"/>
    <col min="3848" max="3848" width="24.5703125" style="46" customWidth="1"/>
    <col min="3849" max="3849" width="46.28515625" style="46" customWidth="1"/>
    <col min="3850" max="3850" width="40.7109375" style="46" customWidth="1"/>
    <col min="3851" max="4096" width="9.140625" style="46"/>
    <col min="4097" max="4097" width="0" style="46" hidden="1" customWidth="1"/>
    <col min="4098" max="4098" width="11.5703125" style="46" customWidth="1"/>
    <col min="4099" max="4099" width="48.140625" style="46" customWidth="1"/>
    <col min="4100" max="4100" width="13" style="46" customWidth="1"/>
    <col min="4101" max="4101" width="13.5703125" style="46" customWidth="1"/>
    <col min="4102" max="4102" width="20.85546875" style="46" customWidth="1"/>
    <col min="4103" max="4103" width="21" style="46" customWidth="1"/>
    <col min="4104" max="4104" width="24.5703125" style="46" customWidth="1"/>
    <col min="4105" max="4105" width="46.28515625" style="46" customWidth="1"/>
    <col min="4106" max="4106" width="40.7109375" style="46" customWidth="1"/>
    <col min="4107" max="4352" width="9.140625" style="46"/>
    <col min="4353" max="4353" width="0" style="46" hidden="1" customWidth="1"/>
    <col min="4354" max="4354" width="11.5703125" style="46" customWidth="1"/>
    <col min="4355" max="4355" width="48.140625" style="46" customWidth="1"/>
    <col min="4356" max="4356" width="13" style="46" customWidth="1"/>
    <col min="4357" max="4357" width="13.5703125" style="46" customWidth="1"/>
    <col min="4358" max="4358" width="20.85546875" style="46" customWidth="1"/>
    <col min="4359" max="4359" width="21" style="46" customWidth="1"/>
    <col min="4360" max="4360" width="24.5703125" style="46" customWidth="1"/>
    <col min="4361" max="4361" width="46.28515625" style="46" customWidth="1"/>
    <col min="4362" max="4362" width="40.7109375" style="46" customWidth="1"/>
    <col min="4363" max="4608" width="9.140625" style="46"/>
    <col min="4609" max="4609" width="0" style="46" hidden="1" customWidth="1"/>
    <col min="4610" max="4610" width="11.5703125" style="46" customWidth="1"/>
    <col min="4611" max="4611" width="48.140625" style="46" customWidth="1"/>
    <col min="4612" max="4612" width="13" style="46" customWidth="1"/>
    <col min="4613" max="4613" width="13.5703125" style="46" customWidth="1"/>
    <col min="4614" max="4614" width="20.85546875" style="46" customWidth="1"/>
    <col min="4615" max="4615" width="21" style="46" customWidth="1"/>
    <col min="4616" max="4616" width="24.5703125" style="46" customWidth="1"/>
    <col min="4617" max="4617" width="46.28515625" style="46" customWidth="1"/>
    <col min="4618" max="4618" width="40.7109375" style="46" customWidth="1"/>
    <col min="4619" max="4864" width="9.140625" style="46"/>
    <col min="4865" max="4865" width="0" style="46" hidden="1" customWidth="1"/>
    <col min="4866" max="4866" width="11.5703125" style="46" customWidth="1"/>
    <col min="4867" max="4867" width="48.140625" style="46" customWidth="1"/>
    <col min="4868" max="4868" width="13" style="46" customWidth="1"/>
    <col min="4869" max="4869" width="13.5703125" style="46" customWidth="1"/>
    <col min="4870" max="4870" width="20.85546875" style="46" customWidth="1"/>
    <col min="4871" max="4871" width="21" style="46" customWidth="1"/>
    <col min="4872" max="4872" width="24.5703125" style="46" customWidth="1"/>
    <col min="4873" max="4873" width="46.28515625" style="46" customWidth="1"/>
    <col min="4874" max="4874" width="40.7109375" style="46" customWidth="1"/>
    <col min="4875" max="5120" width="9.140625" style="46"/>
    <col min="5121" max="5121" width="0" style="46" hidden="1" customWidth="1"/>
    <col min="5122" max="5122" width="11.5703125" style="46" customWidth="1"/>
    <col min="5123" max="5123" width="48.140625" style="46" customWidth="1"/>
    <col min="5124" max="5124" width="13" style="46" customWidth="1"/>
    <col min="5125" max="5125" width="13.5703125" style="46" customWidth="1"/>
    <col min="5126" max="5126" width="20.85546875" style="46" customWidth="1"/>
    <col min="5127" max="5127" width="21" style="46" customWidth="1"/>
    <col min="5128" max="5128" width="24.5703125" style="46" customWidth="1"/>
    <col min="5129" max="5129" width="46.28515625" style="46" customWidth="1"/>
    <col min="5130" max="5130" width="40.7109375" style="46" customWidth="1"/>
    <col min="5131" max="5376" width="9.140625" style="46"/>
    <col min="5377" max="5377" width="0" style="46" hidden="1" customWidth="1"/>
    <col min="5378" max="5378" width="11.5703125" style="46" customWidth="1"/>
    <col min="5379" max="5379" width="48.140625" style="46" customWidth="1"/>
    <col min="5380" max="5380" width="13" style="46" customWidth="1"/>
    <col min="5381" max="5381" width="13.5703125" style="46" customWidth="1"/>
    <col min="5382" max="5382" width="20.85546875" style="46" customWidth="1"/>
    <col min="5383" max="5383" width="21" style="46" customWidth="1"/>
    <col min="5384" max="5384" width="24.5703125" style="46" customWidth="1"/>
    <col min="5385" max="5385" width="46.28515625" style="46" customWidth="1"/>
    <col min="5386" max="5386" width="40.7109375" style="46" customWidth="1"/>
    <col min="5387" max="5632" width="9.140625" style="46"/>
    <col min="5633" max="5633" width="0" style="46" hidden="1" customWidth="1"/>
    <col min="5634" max="5634" width="11.5703125" style="46" customWidth="1"/>
    <col min="5635" max="5635" width="48.140625" style="46" customWidth="1"/>
    <col min="5636" max="5636" width="13" style="46" customWidth="1"/>
    <col min="5637" max="5637" width="13.5703125" style="46" customWidth="1"/>
    <col min="5638" max="5638" width="20.85546875" style="46" customWidth="1"/>
    <col min="5639" max="5639" width="21" style="46" customWidth="1"/>
    <col min="5640" max="5640" width="24.5703125" style="46" customWidth="1"/>
    <col min="5641" max="5641" width="46.28515625" style="46" customWidth="1"/>
    <col min="5642" max="5642" width="40.7109375" style="46" customWidth="1"/>
    <col min="5643" max="5888" width="9.140625" style="46"/>
    <col min="5889" max="5889" width="0" style="46" hidden="1" customWidth="1"/>
    <col min="5890" max="5890" width="11.5703125" style="46" customWidth="1"/>
    <col min="5891" max="5891" width="48.140625" style="46" customWidth="1"/>
    <col min="5892" max="5892" width="13" style="46" customWidth="1"/>
    <col min="5893" max="5893" width="13.5703125" style="46" customWidth="1"/>
    <col min="5894" max="5894" width="20.85546875" style="46" customWidth="1"/>
    <col min="5895" max="5895" width="21" style="46" customWidth="1"/>
    <col min="5896" max="5896" width="24.5703125" style="46" customWidth="1"/>
    <col min="5897" max="5897" width="46.28515625" style="46" customWidth="1"/>
    <col min="5898" max="5898" width="40.7109375" style="46" customWidth="1"/>
    <col min="5899" max="6144" width="9.140625" style="46"/>
    <col min="6145" max="6145" width="0" style="46" hidden="1" customWidth="1"/>
    <col min="6146" max="6146" width="11.5703125" style="46" customWidth="1"/>
    <col min="6147" max="6147" width="48.140625" style="46" customWidth="1"/>
    <col min="6148" max="6148" width="13" style="46" customWidth="1"/>
    <col min="6149" max="6149" width="13.5703125" style="46" customWidth="1"/>
    <col min="6150" max="6150" width="20.85546875" style="46" customWidth="1"/>
    <col min="6151" max="6151" width="21" style="46" customWidth="1"/>
    <col min="6152" max="6152" width="24.5703125" style="46" customWidth="1"/>
    <col min="6153" max="6153" width="46.28515625" style="46" customWidth="1"/>
    <col min="6154" max="6154" width="40.7109375" style="46" customWidth="1"/>
    <col min="6155" max="6400" width="9.140625" style="46"/>
    <col min="6401" max="6401" width="0" style="46" hidden="1" customWidth="1"/>
    <col min="6402" max="6402" width="11.5703125" style="46" customWidth="1"/>
    <col min="6403" max="6403" width="48.140625" style="46" customWidth="1"/>
    <col min="6404" max="6404" width="13" style="46" customWidth="1"/>
    <col min="6405" max="6405" width="13.5703125" style="46" customWidth="1"/>
    <col min="6406" max="6406" width="20.85546875" style="46" customWidth="1"/>
    <col min="6407" max="6407" width="21" style="46" customWidth="1"/>
    <col min="6408" max="6408" width="24.5703125" style="46" customWidth="1"/>
    <col min="6409" max="6409" width="46.28515625" style="46" customWidth="1"/>
    <col min="6410" max="6410" width="40.7109375" style="46" customWidth="1"/>
    <col min="6411" max="6656" width="9.140625" style="46"/>
    <col min="6657" max="6657" width="0" style="46" hidden="1" customWidth="1"/>
    <col min="6658" max="6658" width="11.5703125" style="46" customWidth="1"/>
    <col min="6659" max="6659" width="48.140625" style="46" customWidth="1"/>
    <col min="6660" max="6660" width="13" style="46" customWidth="1"/>
    <col min="6661" max="6661" width="13.5703125" style="46" customWidth="1"/>
    <col min="6662" max="6662" width="20.85546875" style="46" customWidth="1"/>
    <col min="6663" max="6663" width="21" style="46" customWidth="1"/>
    <col min="6664" max="6664" width="24.5703125" style="46" customWidth="1"/>
    <col min="6665" max="6665" width="46.28515625" style="46" customWidth="1"/>
    <col min="6666" max="6666" width="40.7109375" style="46" customWidth="1"/>
    <col min="6667" max="6912" width="9.140625" style="46"/>
    <col min="6913" max="6913" width="0" style="46" hidden="1" customWidth="1"/>
    <col min="6914" max="6914" width="11.5703125" style="46" customWidth="1"/>
    <col min="6915" max="6915" width="48.140625" style="46" customWidth="1"/>
    <col min="6916" max="6916" width="13" style="46" customWidth="1"/>
    <col min="6917" max="6917" width="13.5703125" style="46" customWidth="1"/>
    <col min="6918" max="6918" width="20.85546875" style="46" customWidth="1"/>
    <col min="6919" max="6919" width="21" style="46" customWidth="1"/>
    <col min="6920" max="6920" width="24.5703125" style="46" customWidth="1"/>
    <col min="6921" max="6921" width="46.28515625" style="46" customWidth="1"/>
    <col min="6922" max="6922" width="40.7109375" style="46" customWidth="1"/>
    <col min="6923" max="7168" width="9.140625" style="46"/>
    <col min="7169" max="7169" width="0" style="46" hidden="1" customWidth="1"/>
    <col min="7170" max="7170" width="11.5703125" style="46" customWidth="1"/>
    <col min="7171" max="7171" width="48.140625" style="46" customWidth="1"/>
    <col min="7172" max="7172" width="13" style="46" customWidth="1"/>
    <col min="7173" max="7173" width="13.5703125" style="46" customWidth="1"/>
    <col min="7174" max="7174" width="20.85546875" style="46" customWidth="1"/>
    <col min="7175" max="7175" width="21" style="46" customWidth="1"/>
    <col min="7176" max="7176" width="24.5703125" style="46" customWidth="1"/>
    <col min="7177" max="7177" width="46.28515625" style="46" customWidth="1"/>
    <col min="7178" max="7178" width="40.7109375" style="46" customWidth="1"/>
    <col min="7179" max="7424" width="9.140625" style="46"/>
    <col min="7425" max="7425" width="0" style="46" hidden="1" customWidth="1"/>
    <col min="7426" max="7426" width="11.5703125" style="46" customWidth="1"/>
    <col min="7427" max="7427" width="48.140625" style="46" customWidth="1"/>
    <col min="7428" max="7428" width="13" style="46" customWidth="1"/>
    <col min="7429" max="7429" width="13.5703125" style="46" customWidth="1"/>
    <col min="7430" max="7430" width="20.85546875" style="46" customWidth="1"/>
    <col min="7431" max="7431" width="21" style="46" customWidth="1"/>
    <col min="7432" max="7432" width="24.5703125" style="46" customWidth="1"/>
    <col min="7433" max="7433" width="46.28515625" style="46" customWidth="1"/>
    <col min="7434" max="7434" width="40.7109375" style="46" customWidth="1"/>
    <col min="7435" max="7680" width="9.140625" style="46"/>
    <col min="7681" max="7681" width="0" style="46" hidden="1" customWidth="1"/>
    <col min="7682" max="7682" width="11.5703125" style="46" customWidth="1"/>
    <col min="7683" max="7683" width="48.140625" style="46" customWidth="1"/>
    <col min="7684" max="7684" width="13" style="46" customWidth="1"/>
    <col min="7685" max="7685" width="13.5703125" style="46" customWidth="1"/>
    <col min="7686" max="7686" width="20.85546875" style="46" customWidth="1"/>
    <col min="7687" max="7687" width="21" style="46" customWidth="1"/>
    <col min="7688" max="7688" width="24.5703125" style="46" customWidth="1"/>
    <col min="7689" max="7689" width="46.28515625" style="46" customWidth="1"/>
    <col min="7690" max="7690" width="40.7109375" style="46" customWidth="1"/>
    <col min="7691" max="7936" width="9.140625" style="46"/>
    <col min="7937" max="7937" width="0" style="46" hidden="1" customWidth="1"/>
    <col min="7938" max="7938" width="11.5703125" style="46" customWidth="1"/>
    <col min="7939" max="7939" width="48.140625" style="46" customWidth="1"/>
    <col min="7940" max="7940" width="13" style="46" customWidth="1"/>
    <col min="7941" max="7941" width="13.5703125" style="46" customWidth="1"/>
    <col min="7942" max="7942" width="20.85546875" style="46" customWidth="1"/>
    <col min="7943" max="7943" width="21" style="46" customWidth="1"/>
    <col min="7944" max="7944" width="24.5703125" style="46" customWidth="1"/>
    <col min="7945" max="7945" width="46.28515625" style="46" customWidth="1"/>
    <col min="7946" max="7946" width="40.7109375" style="46" customWidth="1"/>
    <col min="7947" max="8192" width="9.140625" style="46"/>
    <col min="8193" max="8193" width="0" style="46" hidden="1" customWidth="1"/>
    <col min="8194" max="8194" width="11.5703125" style="46" customWidth="1"/>
    <col min="8195" max="8195" width="48.140625" style="46" customWidth="1"/>
    <col min="8196" max="8196" width="13" style="46" customWidth="1"/>
    <col min="8197" max="8197" width="13.5703125" style="46" customWidth="1"/>
    <col min="8198" max="8198" width="20.85546875" style="46" customWidth="1"/>
    <col min="8199" max="8199" width="21" style="46" customWidth="1"/>
    <col min="8200" max="8200" width="24.5703125" style="46" customWidth="1"/>
    <col min="8201" max="8201" width="46.28515625" style="46" customWidth="1"/>
    <col min="8202" max="8202" width="40.7109375" style="46" customWidth="1"/>
    <col min="8203" max="8448" width="9.140625" style="46"/>
    <col min="8449" max="8449" width="0" style="46" hidden="1" customWidth="1"/>
    <col min="8450" max="8450" width="11.5703125" style="46" customWidth="1"/>
    <col min="8451" max="8451" width="48.140625" style="46" customWidth="1"/>
    <col min="8452" max="8452" width="13" style="46" customWidth="1"/>
    <col min="8453" max="8453" width="13.5703125" style="46" customWidth="1"/>
    <col min="8454" max="8454" width="20.85546875" style="46" customWidth="1"/>
    <col min="8455" max="8455" width="21" style="46" customWidth="1"/>
    <col min="8456" max="8456" width="24.5703125" style="46" customWidth="1"/>
    <col min="8457" max="8457" width="46.28515625" style="46" customWidth="1"/>
    <col min="8458" max="8458" width="40.7109375" style="46" customWidth="1"/>
    <col min="8459" max="8704" width="9.140625" style="46"/>
    <col min="8705" max="8705" width="0" style="46" hidden="1" customWidth="1"/>
    <col min="8706" max="8706" width="11.5703125" style="46" customWidth="1"/>
    <col min="8707" max="8707" width="48.140625" style="46" customWidth="1"/>
    <col min="8708" max="8708" width="13" style="46" customWidth="1"/>
    <col min="8709" max="8709" width="13.5703125" style="46" customWidth="1"/>
    <col min="8710" max="8710" width="20.85546875" style="46" customWidth="1"/>
    <col min="8711" max="8711" width="21" style="46" customWidth="1"/>
    <col min="8712" max="8712" width="24.5703125" style="46" customWidth="1"/>
    <col min="8713" max="8713" width="46.28515625" style="46" customWidth="1"/>
    <col min="8714" max="8714" width="40.7109375" style="46" customWidth="1"/>
    <col min="8715" max="8960" width="9.140625" style="46"/>
    <col min="8961" max="8961" width="0" style="46" hidden="1" customWidth="1"/>
    <col min="8962" max="8962" width="11.5703125" style="46" customWidth="1"/>
    <col min="8963" max="8963" width="48.140625" style="46" customWidth="1"/>
    <col min="8964" max="8964" width="13" style="46" customWidth="1"/>
    <col min="8965" max="8965" width="13.5703125" style="46" customWidth="1"/>
    <col min="8966" max="8966" width="20.85546875" style="46" customWidth="1"/>
    <col min="8967" max="8967" width="21" style="46" customWidth="1"/>
    <col min="8968" max="8968" width="24.5703125" style="46" customWidth="1"/>
    <col min="8969" max="8969" width="46.28515625" style="46" customWidth="1"/>
    <col min="8970" max="8970" width="40.7109375" style="46" customWidth="1"/>
    <col min="8971" max="9216" width="9.140625" style="46"/>
    <col min="9217" max="9217" width="0" style="46" hidden="1" customWidth="1"/>
    <col min="9218" max="9218" width="11.5703125" style="46" customWidth="1"/>
    <col min="9219" max="9219" width="48.140625" style="46" customWidth="1"/>
    <col min="9220" max="9220" width="13" style="46" customWidth="1"/>
    <col min="9221" max="9221" width="13.5703125" style="46" customWidth="1"/>
    <col min="9222" max="9222" width="20.85546875" style="46" customWidth="1"/>
    <col min="9223" max="9223" width="21" style="46" customWidth="1"/>
    <col min="9224" max="9224" width="24.5703125" style="46" customWidth="1"/>
    <col min="9225" max="9225" width="46.28515625" style="46" customWidth="1"/>
    <col min="9226" max="9226" width="40.7109375" style="46" customWidth="1"/>
    <col min="9227" max="9472" width="9.140625" style="46"/>
    <col min="9473" max="9473" width="0" style="46" hidden="1" customWidth="1"/>
    <col min="9474" max="9474" width="11.5703125" style="46" customWidth="1"/>
    <col min="9475" max="9475" width="48.140625" style="46" customWidth="1"/>
    <col min="9476" max="9476" width="13" style="46" customWidth="1"/>
    <col min="9477" max="9477" width="13.5703125" style="46" customWidth="1"/>
    <col min="9478" max="9478" width="20.85546875" style="46" customWidth="1"/>
    <col min="9479" max="9479" width="21" style="46" customWidth="1"/>
    <col min="9480" max="9480" width="24.5703125" style="46" customWidth="1"/>
    <col min="9481" max="9481" width="46.28515625" style="46" customWidth="1"/>
    <col min="9482" max="9482" width="40.7109375" style="46" customWidth="1"/>
    <col min="9483" max="9728" width="9.140625" style="46"/>
    <col min="9729" max="9729" width="0" style="46" hidden="1" customWidth="1"/>
    <col min="9730" max="9730" width="11.5703125" style="46" customWidth="1"/>
    <col min="9731" max="9731" width="48.140625" style="46" customWidth="1"/>
    <col min="9732" max="9732" width="13" style="46" customWidth="1"/>
    <col min="9733" max="9733" width="13.5703125" style="46" customWidth="1"/>
    <col min="9734" max="9734" width="20.85546875" style="46" customWidth="1"/>
    <col min="9735" max="9735" width="21" style="46" customWidth="1"/>
    <col min="9736" max="9736" width="24.5703125" style="46" customWidth="1"/>
    <col min="9737" max="9737" width="46.28515625" style="46" customWidth="1"/>
    <col min="9738" max="9738" width="40.7109375" style="46" customWidth="1"/>
    <col min="9739" max="9984" width="9.140625" style="46"/>
    <col min="9985" max="9985" width="0" style="46" hidden="1" customWidth="1"/>
    <col min="9986" max="9986" width="11.5703125" style="46" customWidth="1"/>
    <col min="9987" max="9987" width="48.140625" style="46" customWidth="1"/>
    <col min="9988" max="9988" width="13" style="46" customWidth="1"/>
    <col min="9989" max="9989" width="13.5703125" style="46" customWidth="1"/>
    <col min="9990" max="9990" width="20.85546875" style="46" customWidth="1"/>
    <col min="9991" max="9991" width="21" style="46" customWidth="1"/>
    <col min="9992" max="9992" width="24.5703125" style="46" customWidth="1"/>
    <col min="9993" max="9993" width="46.28515625" style="46" customWidth="1"/>
    <col min="9994" max="9994" width="40.7109375" style="46" customWidth="1"/>
    <col min="9995" max="10240" width="9.140625" style="46"/>
    <col min="10241" max="10241" width="0" style="46" hidden="1" customWidth="1"/>
    <col min="10242" max="10242" width="11.5703125" style="46" customWidth="1"/>
    <col min="10243" max="10243" width="48.140625" style="46" customWidth="1"/>
    <col min="10244" max="10244" width="13" style="46" customWidth="1"/>
    <col min="10245" max="10245" width="13.5703125" style="46" customWidth="1"/>
    <col min="10246" max="10246" width="20.85546875" style="46" customWidth="1"/>
    <col min="10247" max="10247" width="21" style="46" customWidth="1"/>
    <col min="10248" max="10248" width="24.5703125" style="46" customWidth="1"/>
    <col min="10249" max="10249" width="46.28515625" style="46" customWidth="1"/>
    <col min="10250" max="10250" width="40.7109375" style="46" customWidth="1"/>
    <col min="10251" max="10496" width="9.140625" style="46"/>
    <col min="10497" max="10497" width="0" style="46" hidden="1" customWidth="1"/>
    <col min="10498" max="10498" width="11.5703125" style="46" customWidth="1"/>
    <col min="10499" max="10499" width="48.140625" style="46" customWidth="1"/>
    <col min="10500" max="10500" width="13" style="46" customWidth="1"/>
    <col min="10501" max="10501" width="13.5703125" style="46" customWidth="1"/>
    <col min="10502" max="10502" width="20.85546875" style="46" customWidth="1"/>
    <col min="10503" max="10503" width="21" style="46" customWidth="1"/>
    <col min="10504" max="10504" width="24.5703125" style="46" customWidth="1"/>
    <col min="10505" max="10505" width="46.28515625" style="46" customWidth="1"/>
    <col min="10506" max="10506" width="40.7109375" style="46" customWidth="1"/>
    <col min="10507" max="10752" width="9.140625" style="46"/>
    <col min="10753" max="10753" width="0" style="46" hidden="1" customWidth="1"/>
    <col min="10754" max="10754" width="11.5703125" style="46" customWidth="1"/>
    <col min="10755" max="10755" width="48.140625" style="46" customWidth="1"/>
    <col min="10756" max="10756" width="13" style="46" customWidth="1"/>
    <col min="10757" max="10757" width="13.5703125" style="46" customWidth="1"/>
    <col min="10758" max="10758" width="20.85546875" style="46" customWidth="1"/>
    <col min="10759" max="10759" width="21" style="46" customWidth="1"/>
    <col min="10760" max="10760" width="24.5703125" style="46" customWidth="1"/>
    <col min="10761" max="10761" width="46.28515625" style="46" customWidth="1"/>
    <col min="10762" max="10762" width="40.7109375" style="46" customWidth="1"/>
    <col min="10763" max="11008" width="9.140625" style="46"/>
    <col min="11009" max="11009" width="0" style="46" hidden="1" customWidth="1"/>
    <col min="11010" max="11010" width="11.5703125" style="46" customWidth="1"/>
    <col min="11011" max="11011" width="48.140625" style="46" customWidth="1"/>
    <col min="11012" max="11012" width="13" style="46" customWidth="1"/>
    <col min="11013" max="11013" width="13.5703125" style="46" customWidth="1"/>
    <col min="11014" max="11014" width="20.85546875" style="46" customWidth="1"/>
    <col min="11015" max="11015" width="21" style="46" customWidth="1"/>
    <col min="11016" max="11016" width="24.5703125" style="46" customWidth="1"/>
    <col min="11017" max="11017" width="46.28515625" style="46" customWidth="1"/>
    <col min="11018" max="11018" width="40.7109375" style="46" customWidth="1"/>
    <col min="11019" max="11264" width="9.140625" style="46"/>
    <col min="11265" max="11265" width="0" style="46" hidden="1" customWidth="1"/>
    <col min="11266" max="11266" width="11.5703125" style="46" customWidth="1"/>
    <col min="11267" max="11267" width="48.140625" style="46" customWidth="1"/>
    <col min="11268" max="11268" width="13" style="46" customWidth="1"/>
    <col min="11269" max="11269" width="13.5703125" style="46" customWidth="1"/>
    <col min="11270" max="11270" width="20.85546875" style="46" customWidth="1"/>
    <col min="11271" max="11271" width="21" style="46" customWidth="1"/>
    <col min="11272" max="11272" width="24.5703125" style="46" customWidth="1"/>
    <col min="11273" max="11273" width="46.28515625" style="46" customWidth="1"/>
    <col min="11274" max="11274" width="40.7109375" style="46" customWidth="1"/>
    <col min="11275" max="11520" width="9.140625" style="46"/>
    <col min="11521" max="11521" width="0" style="46" hidden="1" customWidth="1"/>
    <col min="11522" max="11522" width="11.5703125" style="46" customWidth="1"/>
    <col min="11523" max="11523" width="48.140625" style="46" customWidth="1"/>
    <col min="11524" max="11524" width="13" style="46" customWidth="1"/>
    <col min="11525" max="11525" width="13.5703125" style="46" customWidth="1"/>
    <col min="11526" max="11526" width="20.85546875" style="46" customWidth="1"/>
    <col min="11527" max="11527" width="21" style="46" customWidth="1"/>
    <col min="11528" max="11528" width="24.5703125" style="46" customWidth="1"/>
    <col min="11529" max="11529" width="46.28515625" style="46" customWidth="1"/>
    <col min="11530" max="11530" width="40.7109375" style="46" customWidth="1"/>
    <col min="11531" max="11776" width="9.140625" style="46"/>
    <col min="11777" max="11777" width="0" style="46" hidden="1" customWidth="1"/>
    <col min="11778" max="11778" width="11.5703125" style="46" customWidth="1"/>
    <col min="11779" max="11779" width="48.140625" style="46" customWidth="1"/>
    <col min="11780" max="11780" width="13" style="46" customWidth="1"/>
    <col min="11781" max="11781" width="13.5703125" style="46" customWidth="1"/>
    <col min="11782" max="11782" width="20.85546875" style="46" customWidth="1"/>
    <col min="11783" max="11783" width="21" style="46" customWidth="1"/>
    <col min="11784" max="11784" width="24.5703125" style="46" customWidth="1"/>
    <col min="11785" max="11785" width="46.28515625" style="46" customWidth="1"/>
    <col min="11786" max="11786" width="40.7109375" style="46" customWidth="1"/>
    <col min="11787" max="12032" width="9.140625" style="46"/>
    <col min="12033" max="12033" width="0" style="46" hidden="1" customWidth="1"/>
    <col min="12034" max="12034" width="11.5703125" style="46" customWidth="1"/>
    <col min="12035" max="12035" width="48.140625" style="46" customWidth="1"/>
    <col min="12036" max="12036" width="13" style="46" customWidth="1"/>
    <col min="12037" max="12037" width="13.5703125" style="46" customWidth="1"/>
    <col min="12038" max="12038" width="20.85546875" style="46" customWidth="1"/>
    <col min="12039" max="12039" width="21" style="46" customWidth="1"/>
    <col min="12040" max="12040" width="24.5703125" style="46" customWidth="1"/>
    <col min="12041" max="12041" width="46.28515625" style="46" customWidth="1"/>
    <col min="12042" max="12042" width="40.7109375" style="46" customWidth="1"/>
    <col min="12043" max="12288" width="9.140625" style="46"/>
    <col min="12289" max="12289" width="0" style="46" hidden="1" customWidth="1"/>
    <col min="12290" max="12290" width="11.5703125" style="46" customWidth="1"/>
    <col min="12291" max="12291" width="48.140625" style="46" customWidth="1"/>
    <col min="12292" max="12292" width="13" style="46" customWidth="1"/>
    <col min="12293" max="12293" width="13.5703125" style="46" customWidth="1"/>
    <col min="12294" max="12294" width="20.85546875" style="46" customWidth="1"/>
    <col min="12295" max="12295" width="21" style="46" customWidth="1"/>
    <col min="12296" max="12296" width="24.5703125" style="46" customWidth="1"/>
    <col min="12297" max="12297" width="46.28515625" style="46" customWidth="1"/>
    <col min="12298" max="12298" width="40.7109375" style="46" customWidth="1"/>
    <col min="12299" max="12544" width="9.140625" style="46"/>
    <col min="12545" max="12545" width="0" style="46" hidden="1" customWidth="1"/>
    <col min="12546" max="12546" width="11.5703125" style="46" customWidth="1"/>
    <col min="12547" max="12547" width="48.140625" style="46" customWidth="1"/>
    <col min="12548" max="12548" width="13" style="46" customWidth="1"/>
    <col min="12549" max="12549" width="13.5703125" style="46" customWidth="1"/>
    <col min="12550" max="12550" width="20.85546875" style="46" customWidth="1"/>
    <col min="12551" max="12551" width="21" style="46" customWidth="1"/>
    <col min="12552" max="12552" width="24.5703125" style="46" customWidth="1"/>
    <col min="12553" max="12553" width="46.28515625" style="46" customWidth="1"/>
    <col min="12554" max="12554" width="40.7109375" style="46" customWidth="1"/>
    <col min="12555" max="12800" width="9.140625" style="46"/>
    <col min="12801" max="12801" width="0" style="46" hidden="1" customWidth="1"/>
    <col min="12802" max="12802" width="11.5703125" style="46" customWidth="1"/>
    <col min="12803" max="12803" width="48.140625" style="46" customWidth="1"/>
    <col min="12804" max="12804" width="13" style="46" customWidth="1"/>
    <col min="12805" max="12805" width="13.5703125" style="46" customWidth="1"/>
    <col min="12806" max="12806" width="20.85546875" style="46" customWidth="1"/>
    <col min="12807" max="12807" width="21" style="46" customWidth="1"/>
    <col min="12808" max="12808" width="24.5703125" style="46" customWidth="1"/>
    <col min="12809" max="12809" width="46.28515625" style="46" customWidth="1"/>
    <col min="12810" max="12810" width="40.7109375" style="46" customWidth="1"/>
    <col min="12811" max="13056" width="9.140625" style="46"/>
    <col min="13057" max="13057" width="0" style="46" hidden="1" customWidth="1"/>
    <col min="13058" max="13058" width="11.5703125" style="46" customWidth="1"/>
    <col min="13059" max="13059" width="48.140625" style="46" customWidth="1"/>
    <col min="13060" max="13060" width="13" style="46" customWidth="1"/>
    <col min="13061" max="13061" width="13.5703125" style="46" customWidth="1"/>
    <col min="13062" max="13062" width="20.85546875" style="46" customWidth="1"/>
    <col min="13063" max="13063" width="21" style="46" customWidth="1"/>
    <col min="13064" max="13064" width="24.5703125" style="46" customWidth="1"/>
    <col min="13065" max="13065" width="46.28515625" style="46" customWidth="1"/>
    <col min="13066" max="13066" width="40.7109375" style="46" customWidth="1"/>
    <col min="13067" max="13312" width="9.140625" style="46"/>
    <col min="13313" max="13313" width="0" style="46" hidden="1" customWidth="1"/>
    <col min="13314" max="13314" width="11.5703125" style="46" customWidth="1"/>
    <col min="13315" max="13315" width="48.140625" style="46" customWidth="1"/>
    <col min="13316" max="13316" width="13" style="46" customWidth="1"/>
    <col min="13317" max="13317" width="13.5703125" style="46" customWidth="1"/>
    <col min="13318" max="13318" width="20.85546875" style="46" customWidth="1"/>
    <col min="13319" max="13319" width="21" style="46" customWidth="1"/>
    <col min="13320" max="13320" width="24.5703125" style="46" customWidth="1"/>
    <col min="13321" max="13321" width="46.28515625" style="46" customWidth="1"/>
    <col min="13322" max="13322" width="40.7109375" style="46" customWidth="1"/>
    <col min="13323" max="13568" width="9.140625" style="46"/>
    <col min="13569" max="13569" width="0" style="46" hidden="1" customWidth="1"/>
    <col min="13570" max="13570" width="11.5703125" style="46" customWidth="1"/>
    <col min="13571" max="13571" width="48.140625" style="46" customWidth="1"/>
    <col min="13572" max="13572" width="13" style="46" customWidth="1"/>
    <col min="13573" max="13573" width="13.5703125" style="46" customWidth="1"/>
    <col min="13574" max="13574" width="20.85546875" style="46" customWidth="1"/>
    <col min="13575" max="13575" width="21" style="46" customWidth="1"/>
    <col min="13576" max="13576" width="24.5703125" style="46" customWidth="1"/>
    <col min="13577" max="13577" width="46.28515625" style="46" customWidth="1"/>
    <col min="13578" max="13578" width="40.7109375" style="46" customWidth="1"/>
    <col min="13579" max="13824" width="9.140625" style="46"/>
    <col min="13825" max="13825" width="0" style="46" hidden="1" customWidth="1"/>
    <col min="13826" max="13826" width="11.5703125" style="46" customWidth="1"/>
    <col min="13827" max="13827" width="48.140625" style="46" customWidth="1"/>
    <col min="13828" max="13828" width="13" style="46" customWidth="1"/>
    <col min="13829" max="13829" width="13.5703125" style="46" customWidth="1"/>
    <col min="13830" max="13830" width="20.85546875" style="46" customWidth="1"/>
    <col min="13831" max="13831" width="21" style="46" customWidth="1"/>
    <col min="13832" max="13832" width="24.5703125" style="46" customWidth="1"/>
    <col min="13833" max="13833" width="46.28515625" style="46" customWidth="1"/>
    <col min="13834" max="13834" width="40.7109375" style="46" customWidth="1"/>
    <col min="13835" max="14080" width="9.140625" style="46"/>
    <col min="14081" max="14081" width="0" style="46" hidden="1" customWidth="1"/>
    <col min="14082" max="14082" width="11.5703125" style="46" customWidth="1"/>
    <col min="14083" max="14083" width="48.140625" style="46" customWidth="1"/>
    <col min="14084" max="14084" width="13" style="46" customWidth="1"/>
    <col min="14085" max="14085" width="13.5703125" style="46" customWidth="1"/>
    <col min="14086" max="14086" width="20.85546875" style="46" customWidth="1"/>
    <col min="14087" max="14087" width="21" style="46" customWidth="1"/>
    <col min="14088" max="14088" width="24.5703125" style="46" customWidth="1"/>
    <col min="14089" max="14089" width="46.28515625" style="46" customWidth="1"/>
    <col min="14090" max="14090" width="40.7109375" style="46" customWidth="1"/>
    <col min="14091" max="14336" width="9.140625" style="46"/>
    <col min="14337" max="14337" width="0" style="46" hidden="1" customWidth="1"/>
    <col min="14338" max="14338" width="11.5703125" style="46" customWidth="1"/>
    <col min="14339" max="14339" width="48.140625" style="46" customWidth="1"/>
    <col min="14340" max="14340" width="13" style="46" customWidth="1"/>
    <col min="14341" max="14341" width="13.5703125" style="46" customWidth="1"/>
    <col min="14342" max="14342" width="20.85546875" style="46" customWidth="1"/>
    <col min="14343" max="14343" width="21" style="46" customWidth="1"/>
    <col min="14344" max="14344" width="24.5703125" style="46" customWidth="1"/>
    <col min="14345" max="14345" width="46.28515625" style="46" customWidth="1"/>
    <col min="14346" max="14346" width="40.7109375" style="46" customWidth="1"/>
    <col min="14347" max="14592" width="9.140625" style="46"/>
    <col min="14593" max="14593" width="0" style="46" hidden="1" customWidth="1"/>
    <col min="14594" max="14594" width="11.5703125" style="46" customWidth="1"/>
    <col min="14595" max="14595" width="48.140625" style="46" customWidth="1"/>
    <col min="14596" max="14596" width="13" style="46" customWidth="1"/>
    <col min="14597" max="14597" width="13.5703125" style="46" customWidth="1"/>
    <col min="14598" max="14598" width="20.85546875" style="46" customWidth="1"/>
    <col min="14599" max="14599" width="21" style="46" customWidth="1"/>
    <col min="14600" max="14600" width="24.5703125" style="46" customWidth="1"/>
    <col min="14601" max="14601" width="46.28515625" style="46" customWidth="1"/>
    <col min="14602" max="14602" width="40.7109375" style="46" customWidth="1"/>
    <col min="14603" max="14848" width="9.140625" style="46"/>
    <col min="14849" max="14849" width="0" style="46" hidden="1" customWidth="1"/>
    <col min="14850" max="14850" width="11.5703125" style="46" customWidth="1"/>
    <col min="14851" max="14851" width="48.140625" style="46" customWidth="1"/>
    <col min="14852" max="14852" width="13" style="46" customWidth="1"/>
    <col min="14853" max="14853" width="13.5703125" style="46" customWidth="1"/>
    <col min="14854" max="14854" width="20.85546875" style="46" customWidth="1"/>
    <col min="14855" max="14855" width="21" style="46" customWidth="1"/>
    <col min="14856" max="14856" width="24.5703125" style="46" customWidth="1"/>
    <col min="14857" max="14857" width="46.28515625" style="46" customWidth="1"/>
    <col min="14858" max="14858" width="40.7109375" style="46" customWidth="1"/>
    <col min="14859" max="15104" width="9.140625" style="46"/>
    <col min="15105" max="15105" width="0" style="46" hidden="1" customWidth="1"/>
    <col min="15106" max="15106" width="11.5703125" style="46" customWidth="1"/>
    <col min="15107" max="15107" width="48.140625" style="46" customWidth="1"/>
    <col min="15108" max="15108" width="13" style="46" customWidth="1"/>
    <col min="15109" max="15109" width="13.5703125" style="46" customWidth="1"/>
    <col min="15110" max="15110" width="20.85546875" style="46" customWidth="1"/>
    <col min="15111" max="15111" width="21" style="46" customWidth="1"/>
    <col min="15112" max="15112" width="24.5703125" style="46" customWidth="1"/>
    <col min="15113" max="15113" width="46.28515625" style="46" customWidth="1"/>
    <col min="15114" max="15114" width="40.7109375" style="46" customWidth="1"/>
    <col min="15115" max="15360" width="9.140625" style="46"/>
    <col min="15361" max="15361" width="0" style="46" hidden="1" customWidth="1"/>
    <col min="15362" max="15362" width="11.5703125" style="46" customWidth="1"/>
    <col min="15363" max="15363" width="48.140625" style="46" customWidth="1"/>
    <col min="15364" max="15364" width="13" style="46" customWidth="1"/>
    <col min="15365" max="15365" width="13.5703125" style="46" customWidth="1"/>
    <col min="15366" max="15366" width="20.85546875" style="46" customWidth="1"/>
    <col min="15367" max="15367" width="21" style="46" customWidth="1"/>
    <col min="15368" max="15368" width="24.5703125" style="46" customWidth="1"/>
    <col min="15369" max="15369" width="46.28515625" style="46" customWidth="1"/>
    <col min="15370" max="15370" width="40.7109375" style="46" customWidth="1"/>
    <col min="15371" max="15616" width="9.140625" style="46"/>
    <col min="15617" max="15617" width="0" style="46" hidden="1" customWidth="1"/>
    <col min="15618" max="15618" width="11.5703125" style="46" customWidth="1"/>
    <col min="15619" max="15619" width="48.140625" style="46" customWidth="1"/>
    <col min="15620" max="15620" width="13" style="46" customWidth="1"/>
    <col min="15621" max="15621" width="13.5703125" style="46" customWidth="1"/>
    <col min="15622" max="15622" width="20.85546875" style="46" customWidth="1"/>
    <col min="15623" max="15623" width="21" style="46" customWidth="1"/>
    <col min="15624" max="15624" width="24.5703125" style="46" customWidth="1"/>
    <col min="15625" max="15625" width="46.28515625" style="46" customWidth="1"/>
    <col min="15626" max="15626" width="40.7109375" style="46" customWidth="1"/>
    <col min="15627" max="15872" width="9.140625" style="46"/>
    <col min="15873" max="15873" width="0" style="46" hidden="1" customWidth="1"/>
    <col min="15874" max="15874" width="11.5703125" style="46" customWidth="1"/>
    <col min="15875" max="15875" width="48.140625" style="46" customWidth="1"/>
    <col min="15876" max="15876" width="13" style="46" customWidth="1"/>
    <col min="15877" max="15877" width="13.5703125" style="46" customWidth="1"/>
    <col min="15878" max="15878" width="20.85546875" style="46" customWidth="1"/>
    <col min="15879" max="15879" width="21" style="46" customWidth="1"/>
    <col min="15880" max="15880" width="24.5703125" style="46" customWidth="1"/>
    <col min="15881" max="15881" width="46.28515625" style="46" customWidth="1"/>
    <col min="15882" max="15882" width="40.7109375" style="46" customWidth="1"/>
    <col min="15883" max="16128" width="9.140625" style="46"/>
    <col min="16129" max="16129" width="0" style="46" hidden="1" customWidth="1"/>
    <col min="16130" max="16130" width="11.5703125" style="46" customWidth="1"/>
    <col min="16131" max="16131" width="48.140625" style="46" customWidth="1"/>
    <col min="16132" max="16132" width="13" style="46" customWidth="1"/>
    <col min="16133" max="16133" width="13.5703125" style="46" customWidth="1"/>
    <col min="16134" max="16134" width="20.85546875" style="46" customWidth="1"/>
    <col min="16135" max="16135" width="21" style="46" customWidth="1"/>
    <col min="16136" max="16136" width="24.5703125" style="46" customWidth="1"/>
    <col min="16137" max="16137" width="46.28515625" style="46" customWidth="1"/>
    <col min="16138" max="16138" width="40.7109375" style="46" customWidth="1"/>
    <col min="16139" max="16384" width="9.140625" style="46"/>
  </cols>
  <sheetData>
    <row r="3" spans="2:10" x14ac:dyDescent="0.25">
      <c r="C3" s="740"/>
      <c r="D3" s="740"/>
      <c r="E3" s="740"/>
      <c r="F3" s="740"/>
      <c r="G3" s="740"/>
      <c r="H3" s="740"/>
      <c r="I3" s="740"/>
    </row>
    <row r="4" spans="2:10" x14ac:dyDescent="0.25">
      <c r="C4" s="740"/>
      <c r="D4" s="740"/>
      <c r="E4" s="740"/>
      <c r="F4" s="740"/>
      <c r="G4" s="740"/>
      <c r="H4" s="740"/>
      <c r="I4" s="740"/>
    </row>
    <row r="5" spans="2:10" x14ac:dyDescent="0.25">
      <c r="C5" s="740"/>
      <c r="D5" s="740"/>
      <c r="E5" s="740"/>
      <c r="F5" s="740"/>
      <c r="G5" s="740"/>
      <c r="H5" s="740"/>
      <c r="I5" s="740"/>
    </row>
    <row r="6" spans="2:10" x14ac:dyDescent="0.25">
      <c r="C6" s="740"/>
      <c r="D6" s="740"/>
      <c r="E6" s="740"/>
      <c r="F6" s="740"/>
      <c r="G6" s="740"/>
      <c r="H6" s="740"/>
      <c r="I6" s="740"/>
    </row>
    <row r="7" spans="2:10" x14ac:dyDescent="0.25">
      <c r="C7" s="674" t="s">
        <v>1746</v>
      </c>
      <c r="D7" s="674"/>
      <c r="E7" s="674"/>
      <c r="F7" s="674"/>
      <c r="G7" s="674"/>
    </row>
    <row r="9" spans="2:10" s="564" customFormat="1" ht="125.25" customHeight="1" x14ac:dyDescent="0.2">
      <c r="C9" s="754" t="s">
        <v>1763</v>
      </c>
      <c r="D9" s="754"/>
      <c r="E9" s="754"/>
      <c r="F9" s="754"/>
      <c r="G9" s="754"/>
      <c r="H9" s="563"/>
    </row>
    <row r="10" spans="2:10" ht="35.25" x14ac:dyDescent="0.5">
      <c r="C10" s="738" t="s">
        <v>932</v>
      </c>
      <c r="D10" s="738"/>
      <c r="E10" s="738"/>
      <c r="F10" s="738"/>
      <c r="G10" s="738"/>
      <c r="H10" s="738"/>
      <c r="I10" s="738"/>
    </row>
    <row r="11" spans="2:10" x14ac:dyDescent="0.25">
      <c r="C11" s="47"/>
    </row>
    <row r="12" spans="2:10" x14ac:dyDescent="0.25">
      <c r="C12" s="46" t="s">
        <v>139</v>
      </c>
      <c r="D12" s="46" t="s">
        <v>140</v>
      </c>
      <c r="E12" s="149" t="s">
        <v>142</v>
      </c>
      <c r="F12" s="150" t="s">
        <v>933</v>
      </c>
      <c r="G12" s="46" t="s">
        <v>143</v>
      </c>
      <c r="H12" s="150" t="s">
        <v>934</v>
      </c>
      <c r="I12" s="150" t="s">
        <v>935</v>
      </c>
      <c r="J12" s="46" t="s">
        <v>936</v>
      </c>
    </row>
    <row r="14" spans="2:10" x14ac:dyDescent="0.25">
      <c r="B14" s="147"/>
      <c r="C14" s="275" t="s">
        <v>937</v>
      </c>
      <c r="D14" s="46" t="str">
        <f t="shared" ref="D14:D36" si="0">VLOOKUP(C14,$C$56:$F$172,2,FALSE)</f>
        <v>Square</v>
      </c>
      <c r="E14" s="276">
        <v>0</v>
      </c>
      <c r="F14" s="147">
        <f t="shared" ref="F14:F36" si="1">VLOOKUP(C14,$C$56:$H$172,4,FALSE)</f>
        <v>67</v>
      </c>
      <c r="G14" s="48">
        <f>F14*E14</f>
        <v>0</v>
      </c>
      <c r="H14" s="147">
        <f t="shared" ref="H14:H36" si="2">VLOOKUP(C14,$C$56:$H$172,6,FALSE)</f>
        <v>65</v>
      </c>
      <c r="I14" s="49">
        <f>H14*E14</f>
        <v>0</v>
      </c>
    </row>
    <row r="15" spans="2:10" x14ac:dyDescent="0.25">
      <c r="B15" s="147"/>
      <c r="C15" s="275" t="s">
        <v>938</v>
      </c>
      <c r="D15" s="46" t="str">
        <f t="shared" si="0"/>
        <v>Square</v>
      </c>
      <c r="E15" s="276">
        <v>0</v>
      </c>
      <c r="F15" s="147">
        <f t="shared" si="1"/>
        <v>92.54</v>
      </c>
      <c r="G15" s="48">
        <f t="shared" ref="G15:G36" si="3">F15*E15</f>
        <v>0</v>
      </c>
      <c r="H15" s="147">
        <f t="shared" si="2"/>
        <v>65</v>
      </c>
      <c r="I15" s="49">
        <f t="shared" ref="I15:I36" si="4">H15*E15</f>
        <v>0</v>
      </c>
    </row>
    <row r="16" spans="2:10" x14ac:dyDescent="0.25">
      <c r="B16" s="147"/>
      <c r="C16" s="275" t="s">
        <v>939</v>
      </c>
      <c r="D16" s="46" t="str">
        <f t="shared" si="0"/>
        <v>Square</v>
      </c>
      <c r="E16" s="276">
        <v>0</v>
      </c>
      <c r="F16" s="147">
        <f t="shared" si="1"/>
        <v>255</v>
      </c>
      <c r="G16" s="48">
        <f t="shared" si="3"/>
        <v>0</v>
      </c>
      <c r="H16" s="147">
        <f t="shared" si="2"/>
        <v>130</v>
      </c>
      <c r="I16" s="49">
        <f t="shared" si="4"/>
        <v>0</v>
      </c>
    </row>
    <row r="17" spans="2:9" x14ac:dyDescent="0.25">
      <c r="B17" s="147"/>
      <c r="C17" s="275" t="s">
        <v>940</v>
      </c>
      <c r="D17" s="46" t="str">
        <f t="shared" si="0"/>
        <v>Pr</v>
      </c>
      <c r="E17" s="276">
        <v>0</v>
      </c>
      <c r="F17" s="147">
        <f t="shared" si="1"/>
        <v>52</v>
      </c>
      <c r="G17" s="48">
        <f t="shared" si="3"/>
        <v>0</v>
      </c>
      <c r="H17" s="147">
        <f t="shared" si="2"/>
        <v>0</v>
      </c>
      <c r="I17" s="49">
        <f t="shared" si="4"/>
        <v>0</v>
      </c>
    </row>
    <row r="18" spans="2:9" x14ac:dyDescent="0.25">
      <c r="B18" s="147"/>
      <c r="C18" s="275" t="s">
        <v>941</v>
      </c>
      <c r="D18" s="46" t="str">
        <f t="shared" si="0"/>
        <v>Pr</v>
      </c>
      <c r="E18" s="276">
        <v>0</v>
      </c>
      <c r="F18" s="147">
        <f t="shared" si="1"/>
        <v>39</v>
      </c>
      <c r="G18" s="48">
        <f t="shared" si="3"/>
        <v>0</v>
      </c>
      <c r="H18" s="147">
        <f t="shared" si="2"/>
        <v>0</v>
      </c>
      <c r="I18" s="49">
        <f t="shared" si="4"/>
        <v>0</v>
      </c>
    </row>
    <row r="19" spans="2:9" x14ac:dyDescent="0.25">
      <c r="B19" s="147"/>
      <c r="C19" s="275" t="s">
        <v>942</v>
      </c>
      <c r="D19" s="46" t="str">
        <f t="shared" si="0"/>
        <v>Lf</v>
      </c>
      <c r="E19" s="276">
        <v>0</v>
      </c>
      <c r="F19" s="147">
        <f t="shared" si="1"/>
        <v>1.36</v>
      </c>
      <c r="G19" s="48">
        <f t="shared" si="3"/>
        <v>0</v>
      </c>
      <c r="H19" s="147">
        <f t="shared" si="2"/>
        <v>3</v>
      </c>
      <c r="I19" s="49">
        <f t="shared" si="4"/>
        <v>0</v>
      </c>
    </row>
    <row r="20" spans="2:9" x14ac:dyDescent="0.25">
      <c r="B20" s="147"/>
      <c r="C20" s="275" t="s">
        <v>943</v>
      </c>
      <c r="D20" s="46" t="str">
        <f t="shared" si="0"/>
        <v>Lf</v>
      </c>
      <c r="E20" s="276">
        <v>0</v>
      </c>
      <c r="F20" s="147">
        <f t="shared" si="1"/>
        <v>6.7</v>
      </c>
      <c r="G20" s="48">
        <f t="shared" si="3"/>
        <v>0</v>
      </c>
      <c r="H20" s="147">
        <f t="shared" si="2"/>
        <v>2.75</v>
      </c>
      <c r="I20" s="49">
        <f t="shared" si="4"/>
        <v>0</v>
      </c>
    </row>
    <row r="21" spans="2:9" x14ac:dyDescent="0.25">
      <c r="B21" s="147"/>
      <c r="C21" s="275" t="s">
        <v>944</v>
      </c>
      <c r="D21" s="46" t="str">
        <f t="shared" si="0"/>
        <v>Lf</v>
      </c>
      <c r="E21" s="276">
        <v>0</v>
      </c>
      <c r="F21" s="147">
        <f t="shared" si="1"/>
        <v>6.7</v>
      </c>
      <c r="G21" s="48">
        <f t="shared" si="3"/>
        <v>0</v>
      </c>
      <c r="H21" s="147">
        <f t="shared" si="2"/>
        <v>2.75</v>
      </c>
      <c r="I21" s="49">
        <f t="shared" si="4"/>
        <v>0</v>
      </c>
    </row>
    <row r="22" spans="2:9" x14ac:dyDescent="0.25">
      <c r="B22" s="147"/>
      <c r="C22" s="275" t="s">
        <v>945</v>
      </c>
      <c r="D22" s="46" t="str">
        <f t="shared" si="0"/>
        <v>Lf</v>
      </c>
      <c r="E22" s="276">
        <v>0</v>
      </c>
      <c r="F22" s="147">
        <f t="shared" si="1"/>
        <v>6.7</v>
      </c>
      <c r="G22" s="48">
        <f t="shared" si="3"/>
        <v>0</v>
      </c>
      <c r="H22" s="147">
        <f t="shared" si="2"/>
        <v>2.75</v>
      </c>
      <c r="I22" s="49">
        <f t="shared" si="4"/>
        <v>0</v>
      </c>
    </row>
    <row r="23" spans="2:9" x14ac:dyDescent="0.25">
      <c r="B23" s="147"/>
      <c r="C23" s="275" t="s">
        <v>946</v>
      </c>
      <c r="D23" s="46" t="str">
        <f t="shared" si="0"/>
        <v>Ea</v>
      </c>
      <c r="E23" s="276">
        <v>0</v>
      </c>
      <c r="F23" s="147">
        <f t="shared" si="1"/>
        <v>0</v>
      </c>
      <c r="G23" s="48">
        <f t="shared" si="3"/>
        <v>0</v>
      </c>
      <c r="H23" s="147">
        <f t="shared" si="2"/>
        <v>75</v>
      </c>
      <c r="I23" s="49">
        <f t="shared" si="4"/>
        <v>0</v>
      </c>
    </row>
    <row r="24" spans="2:9" x14ac:dyDescent="0.25">
      <c r="B24" s="147"/>
      <c r="C24" s="275" t="s">
        <v>947</v>
      </c>
      <c r="D24" s="46" t="str">
        <f t="shared" si="0"/>
        <v>Ea</v>
      </c>
      <c r="E24" s="276">
        <v>0</v>
      </c>
      <c r="F24" s="147">
        <f t="shared" si="1"/>
        <v>0</v>
      </c>
      <c r="G24" s="48">
        <f t="shared" si="3"/>
        <v>0</v>
      </c>
      <c r="H24" s="147">
        <f t="shared" si="2"/>
        <v>150</v>
      </c>
      <c r="I24" s="49">
        <f t="shared" si="4"/>
        <v>0</v>
      </c>
    </row>
    <row r="25" spans="2:9" x14ac:dyDescent="0.25">
      <c r="B25" s="147"/>
      <c r="C25" s="275" t="s">
        <v>948</v>
      </c>
      <c r="D25" s="46" t="str">
        <f t="shared" si="0"/>
        <v>Ea</v>
      </c>
      <c r="E25" s="276">
        <v>0</v>
      </c>
      <c r="F25" s="147">
        <f t="shared" si="1"/>
        <v>0</v>
      </c>
      <c r="G25" s="48">
        <f t="shared" si="3"/>
        <v>0</v>
      </c>
      <c r="H25" s="147">
        <f t="shared" si="2"/>
        <v>225</v>
      </c>
      <c r="I25" s="49">
        <f t="shared" si="4"/>
        <v>0</v>
      </c>
    </row>
    <row r="26" spans="2:9" x14ac:dyDescent="0.25">
      <c r="B26" s="147"/>
      <c r="C26" s="275" t="s">
        <v>949</v>
      </c>
      <c r="D26" s="46" t="str">
        <f t="shared" si="0"/>
        <v>Ea</v>
      </c>
      <c r="E26" s="276">
        <v>0</v>
      </c>
      <c r="F26" s="147">
        <f t="shared" si="1"/>
        <v>33</v>
      </c>
      <c r="G26" s="48">
        <f t="shared" si="3"/>
        <v>0</v>
      </c>
      <c r="H26" s="147">
        <f t="shared" si="2"/>
        <v>0</v>
      </c>
      <c r="I26" s="49">
        <f t="shared" si="4"/>
        <v>0</v>
      </c>
    </row>
    <row r="27" spans="2:9" x14ac:dyDescent="0.25">
      <c r="B27" s="147"/>
      <c r="C27" s="275" t="s">
        <v>950</v>
      </c>
      <c r="D27" s="46" t="str">
        <f t="shared" si="0"/>
        <v>Ea</v>
      </c>
      <c r="E27" s="276">
        <v>0</v>
      </c>
      <c r="F27" s="147">
        <f t="shared" si="1"/>
        <v>4.25</v>
      </c>
      <c r="G27" s="48">
        <f t="shared" si="3"/>
        <v>0</v>
      </c>
      <c r="H27" s="147">
        <f t="shared" si="2"/>
        <v>0</v>
      </c>
      <c r="I27" s="49">
        <f t="shared" si="4"/>
        <v>0</v>
      </c>
    </row>
    <row r="28" spans="2:9" x14ac:dyDescent="0.25">
      <c r="B28" s="147"/>
      <c r="C28" s="275" t="s">
        <v>951</v>
      </c>
      <c r="D28" s="46" t="str">
        <f t="shared" si="0"/>
        <v>Ea</v>
      </c>
      <c r="E28" s="276">
        <v>0</v>
      </c>
      <c r="F28" s="147">
        <f t="shared" si="1"/>
        <v>6.5</v>
      </c>
      <c r="G28" s="48">
        <f t="shared" si="3"/>
        <v>0</v>
      </c>
      <c r="H28" s="147">
        <f t="shared" si="2"/>
        <v>0</v>
      </c>
      <c r="I28" s="49">
        <f t="shared" si="4"/>
        <v>0</v>
      </c>
    </row>
    <row r="29" spans="2:9" x14ac:dyDescent="0.25">
      <c r="B29" s="147"/>
      <c r="C29" s="275" t="s">
        <v>952</v>
      </c>
      <c r="D29" s="46" t="str">
        <f t="shared" si="0"/>
        <v>Ea</v>
      </c>
      <c r="E29" s="276">
        <v>0</v>
      </c>
      <c r="F29" s="147">
        <f t="shared" si="1"/>
        <v>43.11</v>
      </c>
      <c r="G29" s="48">
        <f t="shared" si="3"/>
        <v>0</v>
      </c>
      <c r="H29" s="147">
        <f t="shared" si="2"/>
        <v>0</v>
      </c>
      <c r="I29" s="49">
        <f t="shared" si="4"/>
        <v>0</v>
      </c>
    </row>
    <row r="30" spans="2:9" x14ac:dyDescent="0.25">
      <c r="B30" s="147"/>
      <c r="C30" s="275" t="s">
        <v>953</v>
      </c>
      <c r="D30" s="46" t="str">
        <f t="shared" si="0"/>
        <v>Ea</v>
      </c>
      <c r="E30" s="276">
        <v>0</v>
      </c>
      <c r="F30" s="147">
        <f t="shared" si="1"/>
        <v>81.19</v>
      </c>
      <c r="G30" s="48">
        <f t="shared" si="3"/>
        <v>0</v>
      </c>
      <c r="H30" s="147">
        <f t="shared" si="2"/>
        <v>0</v>
      </c>
      <c r="I30" s="49">
        <f t="shared" si="4"/>
        <v>0</v>
      </c>
    </row>
    <row r="31" spans="2:9" x14ac:dyDescent="0.25">
      <c r="B31" s="147"/>
      <c r="C31" s="275" t="s">
        <v>144</v>
      </c>
      <c r="D31" s="46">
        <f t="shared" si="0"/>
        <v>0</v>
      </c>
      <c r="E31" s="276">
        <v>0</v>
      </c>
      <c r="F31" s="147">
        <f t="shared" si="1"/>
        <v>0</v>
      </c>
      <c r="G31" s="48">
        <f t="shared" si="3"/>
        <v>0</v>
      </c>
      <c r="H31" s="147">
        <f t="shared" si="2"/>
        <v>0</v>
      </c>
      <c r="I31" s="49">
        <f t="shared" si="4"/>
        <v>0</v>
      </c>
    </row>
    <row r="32" spans="2:9" x14ac:dyDescent="0.25">
      <c r="B32" s="147"/>
      <c r="C32" s="275" t="s">
        <v>144</v>
      </c>
      <c r="D32" s="46">
        <f t="shared" si="0"/>
        <v>0</v>
      </c>
      <c r="E32" s="276">
        <v>0</v>
      </c>
      <c r="F32" s="147">
        <f t="shared" si="1"/>
        <v>0</v>
      </c>
      <c r="G32" s="48">
        <f t="shared" si="3"/>
        <v>0</v>
      </c>
      <c r="H32" s="147">
        <f t="shared" si="2"/>
        <v>0</v>
      </c>
      <c r="I32" s="49">
        <f t="shared" si="4"/>
        <v>0</v>
      </c>
    </row>
    <row r="33" spans="2:9" x14ac:dyDescent="0.25">
      <c r="B33" s="147"/>
      <c r="C33" s="275" t="s">
        <v>144</v>
      </c>
      <c r="D33" s="46">
        <f t="shared" si="0"/>
        <v>0</v>
      </c>
      <c r="E33" s="276">
        <v>0</v>
      </c>
      <c r="F33" s="147">
        <f t="shared" si="1"/>
        <v>0</v>
      </c>
      <c r="G33" s="48">
        <f t="shared" si="3"/>
        <v>0</v>
      </c>
      <c r="H33" s="147">
        <f t="shared" si="2"/>
        <v>0</v>
      </c>
      <c r="I33" s="49">
        <f t="shared" si="4"/>
        <v>0</v>
      </c>
    </row>
    <row r="34" spans="2:9" x14ac:dyDescent="0.25">
      <c r="B34" s="147"/>
      <c r="C34" s="275" t="s">
        <v>144</v>
      </c>
      <c r="D34" s="46">
        <f t="shared" si="0"/>
        <v>0</v>
      </c>
      <c r="E34" s="276">
        <v>0</v>
      </c>
      <c r="F34" s="147">
        <f t="shared" si="1"/>
        <v>0</v>
      </c>
      <c r="G34" s="48">
        <f t="shared" si="3"/>
        <v>0</v>
      </c>
      <c r="H34" s="147">
        <f t="shared" si="2"/>
        <v>0</v>
      </c>
      <c r="I34" s="49">
        <f t="shared" si="4"/>
        <v>0</v>
      </c>
    </row>
    <row r="35" spans="2:9" x14ac:dyDescent="0.25">
      <c r="B35" s="147"/>
      <c r="C35" s="275" t="s">
        <v>144</v>
      </c>
      <c r="D35" s="46">
        <f t="shared" si="0"/>
        <v>0</v>
      </c>
      <c r="E35" s="276">
        <v>0</v>
      </c>
      <c r="F35" s="147">
        <f t="shared" si="1"/>
        <v>0</v>
      </c>
      <c r="G35" s="48">
        <f t="shared" si="3"/>
        <v>0</v>
      </c>
      <c r="H35" s="147">
        <f t="shared" si="2"/>
        <v>0</v>
      </c>
      <c r="I35" s="49">
        <f t="shared" si="4"/>
        <v>0</v>
      </c>
    </row>
    <row r="36" spans="2:9" x14ac:dyDescent="0.25">
      <c r="B36" s="147"/>
      <c r="C36" s="275" t="s">
        <v>144</v>
      </c>
      <c r="D36" s="46">
        <f t="shared" si="0"/>
        <v>0</v>
      </c>
      <c r="E36" s="276">
        <v>0</v>
      </c>
      <c r="F36" s="147">
        <f t="shared" si="1"/>
        <v>0</v>
      </c>
      <c r="G36" s="48">
        <f t="shared" si="3"/>
        <v>0</v>
      </c>
      <c r="H36" s="147">
        <f t="shared" si="2"/>
        <v>0</v>
      </c>
      <c r="I36" s="49">
        <f t="shared" si="4"/>
        <v>0</v>
      </c>
    </row>
    <row r="39" spans="2:9" x14ac:dyDescent="0.25">
      <c r="C39" s="46" t="s">
        <v>954</v>
      </c>
      <c r="G39" s="48">
        <f>SUM(G14:G36)</f>
        <v>0</v>
      </c>
      <c r="I39" s="48">
        <f>SUM(I14:I36)</f>
        <v>0</v>
      </c>
    </row>
    <row r="41" spans="2:9" x14ac:dyDescent="0.25">
      <c r="C41" s="46" t="s">
        <v>955</v>
      </c>
      <c r="I41" s="151">
        <f>G39+I39</f>
        <v>0</v>
      </c>
    </row>
    <row r="54" spans="2:10" s="549" customFormat="1" x14ac:dyDescent="0.25">
      <c r="B54" s="550"/>
      <c r="C54" s="549" t="s">
        <v>56</v>
      </c>
      <c r="E54" s="551"/>
      <c r="F54" s="552"/>
      <c r="H54" s="566"/>
    </row>
    <row r="56" spans="2:10" x14ac:dyDescent="0.25">
      <c r="C56" s="46" t="s">
        <v>956</v>
      </c>
      <c r="D56" s="46" t="s">
        <v>476</v>
      </c>
      <c r="F56" s="147" t="s">
        <v>7</v>
      </c>
      <c r="H56" s="46" t="s">
        <v>957</v>
      </c>
    </row>
    <row r="57" spans="2:10" x14ac:dyDescent="0.25">
      <c r="C57" s="46" t="s">
        <v>144</v>
      </c>
    </row>
    <row r="59" spans="2:10" x14ac:dyDescent="0.25">
      <c r="B59" s="301">
        <v>1</v>
      </c>
      <c r="C59" s="275" t="s">
        <v>937</v>
      </c>
      <c r="D59" s="275" t="s">
        <v>145</v>
      </c>
      <c r="E59" s="304"/>
      <c r="F59" s="303">
        <v>67</v>
      </c>
      <c r="G59" s="304"/>
      <c r="H59" s="304">
        <v>65</v>
      </c>
      <c r="I59" s="304"/>
      <c r="J59" s="304"/>
    </row>
    <row r="60" spans="2:10" x14ac:dyDescent="0.25">
      <c r="B60" s="301">
        <v>2</v>
      </c>
      <c r="C60" s="275" t="s">
        <v>958</v>
      </c>
      <c r="D60" s="275" t="s">
        <v>145</v>
      </c>
      <c r="E60" s="304"/>
      <c r="F60" s="303">
        <v>71.88</v>
      </c>
      <c r="G60" s="304"/>
      <c r="H60" s="304">
        <v>65</v>
      </c>
      <c r="I60" s="304"/>
      <c r="J60" s="304"/>
    </row>
    <row r="61" spans="2:10" x14ac:dyDescent="0.25">
      <c r="B61" s="301">
        <v>3</v>
      </c>
      <c r="C61" s="275" t="s">
        <v>959</v>
      </c>
      <c r="D61" s="275" t="s">
        <v>145</v>
      </c>
      <c r="E61" s="304"/>
      <c r="F61" s="303">
        <v>84.96</v>
      </c>
      <c r="G61" s="304"/>
      <c r="H61" s="304">
        <v>65</v>
      </c>
      <c r="I61" s="304"/>
      <c r="J61" s="304"/>
    </row>
    <row r="62" spans="2:10" x14ac:dyDescent="0.25">
      <c r="B62" s="301">
        <v>4</v>
      </c>
      <c r="C62" s="275" t="s">
        <v>938</v>
      </c>
      <c r="D62" s="275" t="s">
        <v>145</v>
      </c>
      <c r="E62" s="304"/>
      <c r="F62" s="303">
        <v>92.54</v>
      </c>
      <c r="G62" s="304"/>
      <c r="H62" s="304">
        <v>65</v>
      </c>
      <c r="I62" s="304"/>
      <c r="J62" s="304"/>
    </row>
    <row r="63" spans="2:10" x14ac:dyDescent="0.25">
      <c r="B63" s="301">
        <v>5</v>
      </c>
      <c r="C63" s="275" t="s">
        <v>939</v>
      </c>
      <c r="D63" s="275" t="s">
        <v>145</v>
      </c>
      <c r="E63" s="304"/>
      <c r="F63" s="303">
        <v>255</v>
      </c>
      <c r="G63" s="304"/>
      <c r="H63" s="304">
        <v>130</v>
      </c>
      <c r="I63" s="304"/>
      <c r="J63" s="304"/>
    </row>
    <row r="64" spans="2:10" x14ac:dyDescent="0.25">
      <c r="B64" s="301">
        <v>6</v>
      </c>
      <c r="C64" s="305" t="s">
        <v>960</v>
      </c>
      <c r="D64" s="275" t="s">
        <v>147</v>
      </c>
      <c r="E64" s="304"/>
      <c r="F64" s="309">
        <f>SUM(8.04*8.94)*1.053</f>
        <v>75.68711279999998</v>
      </c>
      <c r="G64" s="304"/>
      <c r="H64" s="304">
        <v>130</v>
      </c>
      <c r="I64" s="304"/>
      <c r="J64" s="304" t="s">
        <v>961</v>
      </c>
    </row>
    <row r="65" spans="2:10" x14ac:dyDescent="0.25">
      <c r="B65" s="301">
        <v>7</v>
      </c>
      <c r="C65" s="305" t="s">
        <v>962</v>
      </c>
      <c r="D65" s="275" t="s">
        <v>147</v>
      </c>
      <c r="E65" s="304"/>
      <c r="F65" s="309">
        <f>SUM(8.04*13)*1.053</f>
        <v>110.05955999999998</v>
      </c>
      <c r="G65" s="304"/>
      <c r="H65" s="304">
        <v>130</v>
      </c>
      <c r="I65" s="304"/>
      <c r="J65" s="304" t="s">
        <v>963</v>
      </c>
    </row>
    <row r="66" spans="2:10" x14ac:dyDescent="0.25">
      <c r="B66" s="301">
        <v>8</v>
      </c>
      <c r="C66" s="305"/>
      <c r="D66" s="305"/>
      <c r="E66" s="307"/>
      <c r="F66" s="308"/>
      <c r="G66" s="306"/>
      <c r="H66" s="306"/>
      <c r="I66" s="275"/>
      <c r="J66" s="275"/>
    </row>
    <row r="67" spans="2:10" x14ac:dyDescent="0.25">
      <c r="B67" s="301">
        <v>9</v>
      </c>
      <c r="C67" s="330" t="s">
        <v>964</v>
      </c>
      <c r="D67" s="330" t="s">
        <v>145</v>
      </c>
      <c r="E67" s="331"/>
      <c r="F67" s="332">
        <v>150</v>
      </c>
      <c r="G67" s="330"/>
      <c r="H67" s="333">
        <v>0</v>
      </c>
      <c r="I67" s="275"/>
      <c r="J67" s="275"/>
    </row>
    <row r="68" spans="2:10" x14ac:dyDescent="0.25">
      <c r="B68" s="301">
        <v>10</v>
      </c>
      <c r="C68" s="330" t="s">
        <v>965</v>
      </c>
      <c r="D68" s="330" t="s">
        <v>145</v>
      </c>
      <c r="E68" s="331"/>
      <c r="F68" s="332">
        <v>460</v>
      </c>
      <c r="G68" s="330"/>
      <c r="H68" s="333">
        <v>0</v>
      </c>
      <c r="I68" s="275"/>
      <c r="J68" s="275"/>
    </row>
    <row r="69" spans="2:10" x14ac:dyDescent="0.25">
      <c r="B69" s="301">
        <v>11</v>
      </c>
      <c r="C69" s="330"/>
      <c r="D69" s="330"/>
      <c r="E69" s="331"/>
      <c r="F69" s="332"/>
      <c r="G69" s="330"/>
      <c r="H69" s="333">
        <v>0</v>
      </c>
      <c r="I69" s="275"/>
      <c r="J69" s="275"/>
    </row>
    <row r="70" spans="2:10" x14ac:dyDescent="0.25">
      <c r="B70" s="301">
        <v>12</v>
      </c>
      <c r="C70" s="330" t="s">
        <v>966</v>
      </c>
      <c r="D70" s="330" t="s">
        <v>967</v>
      </c>
      <c r="E70" s="331"/>
      <c r="F70" s="332">
        <v>65</v>
      </c>
      <c r="G70" s="330"/>
      <c r="H70" s="333">
        <v>0</v>
      </c>
      <c r="I70" s="275"/>
      <c r="J70" s="275"/>
    </row>
    <row r="71" spans="2:10" x14ac:dyDescent="0.25">
      <c r="B71" s="301">
        <v>13</v>
      </c>
      <c r="C71" s="330"/>
      <c r="D71" s="330"/>
      <c r="E71" s="331"/>
      <c r="F71" s="332"/>
      <c r="G71" s="330"/>
      <c r="H71" s="333">
        <v>0</v>
      </c>
      <c r="I71" s="275"/>
      <c r="J71" s="275"/>
    </row>
    <row r="72" spans="2:10" x14ac:dyDescent="0.25">
      <c r="B72" s="301">
        <v>14</v>
      </c>
      <c r="C72" s="330" t="s">
        <v>968</v>
      </c>
      <c r="D72" s="330" t="s">
        <v>145</v>
      </c>
      <c r="E72" s="331"/>
      <c r="F72" s="332">
        <v>185</v>
      </c>
      <c r="G72" s="330"/>
      <c r="H72" s="333">
        <v>0</v>
      </c>
      <c r="I72" s="275"/>
      <c r="J72" s="275"/>
    </row>
    <row r="73" spans="2:10" x14ac:dyDescent="0.25">
      <c r="B73" s="301">
        <v>15</v>
      </c>
      <c r="C73" s="330" t="s">
        <v>969</v>
      </c>
      <c r="D73" s="330" t="s">
        <v>146</v>
      </c>
      <c r="E73" s="331"/>
      <c r="F73" s="332">
        <v>6</v>
      </c>
      <c r="G73" s="330"/>
      <c r="H73" s="333">
        <v>0</v>
      </c>
      <c r="I73" s="275"/>
      <c r="J73" s="275"/>
    </row>
    <row r="74" spans="2:10" x14ac:dyDescent="0.25">
      <c r="B74" s="301">
        <v>16</v>
      </c>
      <c r="C74" s="330" t="s">
        <v>970</v>
      </c>
      <c r="D74" s="330" t="s">
        <v>147</v>
      </c>
      <c r="E74" s="331"/>
      <c r="F74" s="332">
        <v>100</v>
      </c>
      <c r="G74" s="330"/>
      <c r="H74" s="333">
        <v>0</v>
      </c>
      <c r="I74" s="275"/>
      <c r="J74" s="275"/>
    </row>
    <row r="75" spans="2:10" x14ac:dyDescent="0.25">
      <c r="B75" s="301">
        <v>17</v>
      </c>
      <c r="C75" s="330"/>
      <c r="D75" s="330"/>
      <c r="E75" s="331"/>
      <c r="F75" s="332"/>
      <c r="G75" s="330"/>
      <c r="H75" s="333">
        <v>0</v>
      </c>
      <c r="I75" s="275"/>
      <c r="J75" s="275"/>
    </row>
    <row r="76" spans="2:10" x14ac:dyDescent="0.25">
      <c r="B76" s="301">
        <v>18</v>
      </c>
      <c r="C76" s="305"/>
      <c r="D76" s="275"/>
      <c r="E76" s="302"/>
      <c r="F76" s="303"/>
      <c r="G76" s="275"/>
      <c r="H76" s="304"/>
      <c r="I76" s="275"/>
      <c r="J76" s="275"/>
    </row>
    <row r="77" spans="2:10" x14ac:dyDescent="0.25">
      <c r="B77" s="301">
        <v>19</v>
      </c>
      <c r="C77" s="305" t="s">
        <v>971</v>
      </c>
      <c r="D77" s="275" t="s">
        <v>147</v>
      </c>
      <c r="E77" s="304"/>
      <c r="F77" s="303">
        <v>3.75</v>
      </c>
      <c r="G77" s="304"/>
      <c r="H77" s="304">
        <v>0</v>
      </c>
      <c r="I77" s="275"/>
      <c r="J77" s="275" t="s">
        <v>972</v>
      </c>
    </row>
    <row r="78" spans="2:10" x14ac:dyDescent="0.25">
      <c r="B78" s="301">
        <v>20</v>
      </c>
      <c r="C78" s="275"/>
      <c r="D78" s="275"/>
      <c r="E78" s="304"/>
      <c r="F78" s="303"/>
      <c r="G78" s="304"/>
      <c r="H78" s="304"/>
      <c r="I78" s="275"/>
      <c r="J78" s="275"/>
    </row>
    <row r="79" spans="2:10" x14ac:dyDescent="0.25">
      <c r="B79" s="301">
        <v>21</v>
      </c>
      <c r="C79" s="330" t="s">
        <v>973</v>
      </c>
      <c r="D79" s="330" t="s">
        <v>146</v>
      </c>
      <c r="E79" s="333"/>
      <c r="F79" s="332">
        <v>2.9</v>
      </c>
      <c r="G79" s="333"/>
      <c r="H79" s="333">
        <v>0</v>
      </c>
      <c r="I79" s="275"/>
      <c r="J79" s="275"/>
    </row>
    <row r="80" spans="2:10" x14ac:dyDescent="0.25">
      <c r="B80" s="301">
        <v>22</v>
      </c>
      <c r="C80" s="275"/>
      <c r="D80" s="275"/>
      <c r="E80" s="304"/>
      <c r="F80" s="303"/>
      <c r="G80" s="304"/>
      <c r="H80" s="304"/>
      <c r="I80" s="275"/>
      <c r="J80" s="275"/>
    </row>
    <row r="81" spans="2:10" x14ac:dyDescent="0.25">
      <c r="B81" s="301">
        <v>23</v>
      </c>
      <c r="C81" s="275" t="s">
        <v>941</v>
      </c>
      <c r="D81" s="275" t="s">
        <v>974</v>
      </c>
      <c r="E81" s="304"/>
      <c r="F81" s="304">
        <v>39</v>
      </c>
      <c r="G81" s="304"/>
      <c r="H81" s="304">
        <v>0</v>
      </c>
      <c r="I81" s="275"/>
      <c r="J81" s="275"/>
    </row>
    <row r="82" spans="2:10" x14ac:dyDescent="0.25">
      <c r="B82" s="301">
        <v>24</v>
      </c>
      <c r="C82" s="275" t="s">
        <v>940</v>
      </c>
      <c r="D82" s="275" t="s">
        <v>974</v>
      </c>
      <c r="E82" s="304"/>
      <c r="F82" s="304">
        <v>52</v>
      </c>
      <c r="G82" s="304"/>
      <c r="H82" s="304">
        <v>0</v>
      </c>
      <c r="I82" s="275"/>
      <c r="J82" s="275"/>
    </row>
    <row r="83" spans="2:10" x14ac:dyDescent="0.25">
      <c r="B83" s="301">
        <v>25</v>
      </c>
      <c r="C83" s="275"/>
      <c r="D83" s="275"/>
      <c r="E83" s="302"/>
      <c r="F83" s="303"/>
      <c r="G83" s="304"/>
      <c r="H83" s="304"/>
      <c r="I83" s="275"/>
      <c r="J83" s="275"/>
    </row>
    <row r="84" spans="2:10" x14ac:dyDescent="0.25">
      <c r="B84" s="301">
        <v>26</v>
      </c>
      <c r="C84" s="275"/>
      <c r="D84" s="275"/>
      <c r="E84" s="302"/>
      <c r="F84" s="303"/>
      <c r="G84" s="304"/>
      <c r="H84" s="304"/>
      <c r="I84" s="275"/>
      <c r="J84" s="275"/>
    </row>
    <row r="85" spans="2:10" x14ac:dyDescent="0.25">
      <c r="B85" s="301">
        <v>27</v>
      </c>
      <c r="C85" s="330" t="s">
        <v>975</v>
      </c>
      <c r="D85" s="330" t="s">
        <v>146</v>
      </c>
      <c r="E85" s="331"/>
      <c r="F85" s="332">
        <v>7</v>
      </c>
      <c r="G85" s="333"/>
      <c r="H85" s="333">
        <v>0</v>
      </c>
      <c r="I85" s="275"/>
      <c r="J85" s="275"/>
    </row>
    <row r="86" spans="2:10" x14ac:dyDescent="0.25">
      <c r="B86" s="301">
        <v>28</v>
      </c>
      <c r="C86" s="305" t="s">
        <v>976</v>
      </c>
      <c r="D86" s="305" t="s">
        <v>146</v>
      </c>
      <c r="E86" s="307"/>
      <c r="F86" s="308">
        <v>0</v>
      </c>
      <c r="G86" s="306"/>
      <c r="H86" s="306">
        <v>3</v>
      </c>
      <c r="I86" s="275" t="s">
        <v>977</v>
      </c>
      <c r="J86" s="275"/>
    </row>
    <row r="87" spans="2:10" x14ac:dyDescent="0.25">
      <c r="B87" s="301">
        <v>29</v>
      </c>
      <c r="C87" s="275"/>
      <c r="D87" s="275"/>
      <c r="E87" s="302"/>
      <c r="F87" s="303"/>
      <c r="G87" s="304"/>
      <c r="H87" s="304"/>
      <c r="I87" s="275"/>
      <c r="J87" s="275"/>
    </row>
    <row r="88" spans="2:10" x14ac:dyDescent="0.25">
      <c r="B88" s="301">
        <v>30</v>
      </c>
      <c r="C88" s="305" t="s">
        <v>943</v>
      </c>
      <c r="D88" s="275" t="s">
        <v>146</v>
      </c>
      <c r="E88" s="302"/>
      <c r="F88" s="303">
        <v>6.7</v>
      </c>
      <c r="G88" s="304"/>
      <c r="H88" s="304">
        <v>2.75</v>
      </c>
      <c r="I88" s="275" t="s">
        <v>978</v>
      </c>
      <c r="J88" s="275" t="s">
        <v>979</v>
      </c>
    </row>
    <row r="89" spans="2:10" x14ac:dyDescent="0.25">
      <c r="B89" s="301">
        <v>31</v>
      </c>
      <c r="C89" s="305" t="s">
        <v>944</v>
      </c>
      <c r="D89" s="275" t="s">
        <v>146</v>
      </c>
      <c r="E89" s="302"/>
      <c r="F89" s="303">
        <v>6.7</v>
      </c>
      <c r="G89" s="304"/>
      <c r="H89" s="304">
        <v>2.75</v>
      </c>
      <c r="I89" s="275" t="s">
        <v>978</v>
      </c>
      <c r="J89" s="275" t="s">
        <v>979</v>
      </c>
    </row>
    <row r="90" spans="2:10" x14ac:dyDescent="0.25">
      <c r="B90" s="301">
        <v>32</v>
      </c>
      <c r="C90" s="305" t="s">
        <v>945</v>
      </c>
      <c r="D90" s="275" t="s">
        <v>146</v>
      </c>
      <c r="E90" s="302"/>
      <c r="F90" s="303">
        <v>6.7</v>
      </c>
      <c r="G90" s="304"/>
      <c r="H90" s="304">
        <v>2.75</v>
      </c>
      <c r="I90" s="275" t="s">
        <v>978</v>
      </c>
      <c r="J90" s="275" t="s">
        <v>979</v>
      </c>
    </row>
    <row r="91" spans="2:10" x14ac:dyDescent="0.25">
      <c r="B91" s="301">
        <v>33</v>
      </c>
      <c r="C91" s="275"/>
      <c r="D91" s="275"/>
      <c r="E91" s="302"/>
      <c r="F91" s="303"/>
      <c r="G91" s="304"/>
      <c r="H91" s="304"/>
      <c r="I91" s="275"/>
      <c r="J91" s="275"/>
    </row>
    <row r="92" spans="2:10" x14ac:dyDescent="0.25">
      <c r="B92" s="301">
        <v>34</v>
      </c>
      <c r="C92" s="330" t="s">
        <v>980</v>
      </c>
      <c r="D92" s="330" t="s">
        <v>146</v>
      </c>
      <c r="E92" s="331"/>
      <c r="F92" s="332">
        <v>1.45</v>
      </c>
      <c r="G92" s="333"/>
      <c r="H92" s="333">
        <v>0</v>
      </c>
      <c r="I92" s="275"/>
      <c r="J92" s="275"/>
    </row>
    <row r="93" spans="2:10" x14ac:dyDescent="0.25">
      <c r="B93" s="301">
        <v>35</v>
      </c>
      <c r="C93" s="275"/>
      <c r="D93" s="275"/>
      <c r="E93" s="302"/>
      <c r="F93" s="303"/>
      <c r="G93" s="304"/>
      <c r="H93" s="304"/>
      <c r="I93" s="275"/>
      <c r="J93" s="275"/>
    </row>
    <row r="94" spans="2:10" x14ac:dyDescent="0.25">
      <c r="B94" s="301">
        <v>36</v>
      </c>
      <c r="C94" s="275"/>
      <c r="D94" s="275"/>
      <c r="E94" s="302"/>
      <c r="F94" s="303"/>
      <c r="G94" s="304"/>
      <c r="H94" s="304"/>
      <c r="I94" s="275"/>
      <c r="J94" s="275"/>
    </row>
    <row r="95" spans="2:10" x14ac:dyDescent="0.25">
      <c r="B95" s="301">
        <v>37</v>
      </c>
      <c r="C95" s="330" t="s">
        <v>981</v>
      </c>
      <c r="D95" s="330" t="s">
        <v>146</v>
      </c>
      <c r="E95" s="331"/>
      <c r="F95" s="332">
        <v>2.9</v>
      </c>
      <c r="G95" s="333"/>
      <c r="H95" s="333">
        <v>0</v>
      </c>
      <c r="I95" s="275"/>
      <c r="J95" s="275"/>
    </row>
    <row r="96" spans="2:10" x14ac:dyDescent="0.25">
      <c r="B96" s="301">
        <v>38</v>
      </c>
      <c r="C96" s="330" t="s">
        <v>982</v>
      </c>
      <c r="D96" s="330" t="s">
        <v>147</v>
      </c>
      <c r="E96" s="331"/>
      <c r="F96" s="332">
        <v>47</v>
      </c>
      <c r="G96" s="333"/>
      <c r="H96" s="333">
        <v>0</v>
      </c>
      <c r="I96" s="275"/>
      <c r="J96" s="275"/>
    </row>
    <row r="97" spans="2:10" x14ac:dyDescent="0.25">
      <c r="B97" s="301">
        <v>39</v>
      </c>
      <c r="C97" s="330" t="s">
        <v>983</v>
      </c>
      <c r="D97" s="330" t="s">
        <v>147</v>
      </c>
      <c r="E97" s="331"/>
      <c r="F97" s="332">
        <v>94</v>
      </c>
      <c r="G97" s="333"/>
      <c r="H97" s="333">
        <v>0</v>
      </c>
      <c r="I97" s="275"/>
      <c r="J97" s="275"/>
    </row>
    <row r="98" spans="2:10" x14ac:dyDescent="0.25">
      <c r="B98" s="301">
        <v>40</v>
      </c>
      <c r="C98" s="330" t="s">
        <v>984</v>
      </c>
      <c r="D98" s="330" t="s">
        <v>147</v>
      </c>
      <c r="E98" s="331"/>
      <c r="F98" s="332">
        <v>75</v>
      </c>
      <c r="G98" s="333"/>
      <c r="H98" s="333">
        <v>0</v>
      </c>
      <c r="I98" s="275"/>
      <c r="J98" s="275"/>
    </row>
    <row r="99" spans="2:10" x14ac:dyDescent="0.25">
      <c r="B99" s="301">
        <v>41</v>
      </c>
      <c r="C99" s="330" t="s">
        <v>985</v>
      </c>
      <c r="D99" s="330" t="s">
        <v>147</v>
      </c>
      <c r="E99" s="331"/>
      <c r="F99" s="332">
        <v>60</v>
      </c>
      <c r="G99" s="333"/>
      <c r="H99" s="333">
        <v>0</v>
      </c>
      <c r="I99" s="275"/>
      <c r="J99" s="275"/>
    </row>
    <row r="100" spans="2:10" x14ac:dyDescent="0.25">
      <c r="B100" s="301">
        <v>42</v>
      </c>
      <c r="C100" s="330" t="s">
        <v>986</v>
      </c>
      <c r="D100" s="330" t="s">
        <v>147</v>
      </c>
      <c r="E100" s="331"/>
      <c r="F100" s="332">
        <v>112</v>
      </c>
      <c r="G100" s="333"/>
      <c r="H100" s="333">
        <v>0</v>
      </c>
      <c r="I100" s="275"/>
      <c r="J100" s="275"/>
    </row>
    <row r="101" spans="2:10" x14ac:dyDescent="0.25">
      <c r="B101" s="301">
        <v>43</v>
      </c>
      <c r="C101" s="330" t="s">
        <v>987</v>
      </c>
      <c r="D101" s="330" t="s">
        <v>147</v>
      </c>
      <c r="E101" s="331"/>
      <c r="F101" s="332">
        <v>75</v>
      </c>
      <c r="G101" s="333"/>
      <c r="H101" s="333">
        <v>0</v>
      </c>
      <c r="I101" s="275"/>
      <c r="J101" s="275"/>
    </row>
    <row r="102" spans="2:10" x14ac:dyDescent="0.25">
      <c r="B102" s="301">
        <v>44</v>
      </c>
      <c r="C102" s="330" t="s">
        <v>988</v>
      </c>
      <c r="D102" s="330" t="s">
        <v>147</v>
      </c>
      <c r="E102" s="331"/>
      <c r="F102" s="332">
        <v>185</v>
      </c>
      <c r="G102" s="333"/>
      <c r="H102" s="333">
        <v>0</v>
      </c>
      <c r="I102" s="275"/>
      <c r="J102" s="275"/>
    </row>
    <row r="103" spans="2:10" x14ac:dyDescent="0.25">
      <c r="B103" s="301">
        <v>45</v>
      </c>
      <c r="C103" s="330" t="s">
        <v>989</v>
      </c>
      <c r="D103" s="330" t="s">
        <v>147</v>
      </c>
      <c r="E103" s="331"/>
      <c r="F103" s="332">
        <v>90</v>
      </c>
      <c r="G103" s="333"/>
      <c r="H103" s="333">
        <v>0</v>
      </c>
      <c r="I103" s="275"/>
      <c r="J103" s="275"/>
    </row>
    <row r="104" spans="2:10" x14ac:dyDescent="0.25">
      <c r="B104" s="301">
        <v>46</v>
      </c>
      <c r="C104" s="330" t="s">
        <v>990</v>
      </c>
      <c r="D104" s="330" t="s">
        <v>146</v>
      </c>
      <c r="E104" s="331"/>
      <c r="F104" s="332">
        <v>8</v>
      </c>
      <c r="G104" s="333"/>
      <c r="H104" s="333">
        <v>0</v>
      </c>
      <c r="I104" s="275"/>
      <c r="J104" s="275"/>
    </row>
    <row r="105" spans="2:10" x14ac:dyDescent="0.25">
      <c r="B105" s="301">
        <v>47</v>
      </c>
      <c r="C105" s="275"/>
      <c r="D105" s="275"/>
      <c r="E105" s="302"/>
      <c r="F105" s="303"/>
      <c r="G105" s="304"/>
      <c r="H105" s="304"/>
      <c r="I105" s="275"/>
      <c r="J105" s="275"/>
    </row>
    <row r="106" spans="2:10" x14ac:dyDescent="0.25">
      <c r="B106" s="301">
        <v>48</v>
      </c>
      <c r="C106" s="330" t="s">
        <v>991</v>
      </c>
      <c r="D106" s="330" t="s">
        <v>146</v>
      </c>
      <c r="E106" s="331"/>
      <c r="F106" s="332">
        <v>5.9</v>
      </c>
      <c r="G106" s="333"/>
      <c r="H106" s="333">
        <v>0</v>
      </c>
      <c r="I106" s="275"/>
      <c r="J106" s="275"/>
    </row>
    <row r="107" spans="2:10" x14ac:dyDescent="0.25">
      <c r="B107" s="301">
        <v>49</v>
      </c>
      <c r="C107" s="330" t="s">
        <v>992</v>
      </c>
      <c r="D107" s="330" t="s">
        <v>147</v>
      </c>
      <c r="E107" s="331"/>
      <c r="F107" s="332">
        <v>14</v>
      </c>
      <c r="G107" s="333"/>
      <c r="H107" s="333">
        <v>0</v>
      </c>
      <c r="I107" s="275"/>
      <c r="J107" s="275"/>
    </row>
    <row r="108" spans="2:10" x14ac:dyDescent="0.25">
      <c r="B108" s="301">
        <v>50</v>
      </c>
      <c r="C108" s="275"/>
      <c r="D108" s="275"/>
      <c r="E108" s="302"/>
      <c r="F108" s="303"/>
      <c r="G108" s="304"/>
      <c r="H108" s="304"/>
      <c r="I108" s="275"/>
      <c r="J108" s="275"/>
    </row>
    <row r="109" spans="2:10" x14ac:dyDescent="0.25">
      <c r="B109" s="301">
        <v>51</v>
      </c>
      <c r="C109" s="305" t="s">
        <v>946</v>
      </c>
      <c r="D109" s="305" t="s">
        <v>147</v>
      </c>
      <c r="E109" s="307"/>
      <c r="F109" s="308">
        <v>0</v>
      </c>
      <c r="G109" s="306"/>
      <c r="H109" s="306">
        <v>75</v>
      </c>
      <c r="I109" s="275"/>
      <c r="J109" s="275"/>
    </row>
    <row r="110" spans="2:10" x14ac:dyDescent="0.25">
      <c r="B110" s="301">
        <v>52</v>
      </c>
      <c r="C110" s="305" t="s">
        <v>947</v>
      </c>
      <c r="D110" s="305" t="s">
        <v>147</v>
      </c>
      <c r="E110" s="307"/>
      <c r="F110" s="308">
        <v>0</v>
      </c>
      <c r="G110" s="306"/>
      <c r="H110" s="306">
        <v>150</v>
      </c>
      <c r="I110" s="275"/>
      <c r="J110" s="275"/>
    </row>
    <row r="111" spans="2:10" x14ac:dyDescent="0.25">
      <c r="B111" s="301">
        <v>53</v>
      </c>
      <c r="C111" s="305" t="s">
        <v>948</v>
      </c>
      <c r="D111" s="305" t="s">
        <v>147</v>
      </c>
      <c r="E111" s="307"/>
      <c r="F111" s="308">
        <v>0</v>
      </c>
      <c r="G111" s="306"/>
      <c r="H111" s="306">
        <v>225</v>
      </c>
      <c r="I111" s="275"/>
      <c r="J111" s="275"/>
    </row>
    <row r="112" spans="2:10" x14ac:dyDescent="0.25">
      <c r="B112" s="301">
        <v>54</v>
      </c>
      <c r="C112" s="330" t="s">
        <v>993</v>
      </c>
      <c r="D112" s="330" t="s">
        <v>147</v>
      </c>
      <c r="E112" s="331"/>
      <c r="F112" s="332">
        <v>100</v>
      </c>
      <c r="G112" s="333"/>
      <c r="H112" s="333">
        <v>0</v>
      </c>
      <c r="I112" s="275"/>
      <c r="J112" s="275"/>
    </row>
    <row r="113" spans="2:10" x14ac:dyDescent="0.25">
      <c r="B113" s="301">
        <v>55</v>
      </c>
      <c r="C113" s="330" t="s">
        <v>994</v>
      </c>
      <c r="D113" s="330" t="s">
        <v>147</v>
      </c>
      <c r="E113" s="331"/>
      <c r="F113" s="332">
        <v>200</v>
      </c>
      <c r="G113" s="333"/>
      <c r="H113" s="333">
        <v>0</v>
      </c>
      <c r="I113" s="275"/>
      <c r="J113" s="275"/>
    </row>
    <row r="114" spans="2:10" x14ac:dyDescent="0.25">
      <c r="B114" s="301">
        <v>56</v>
      </c>
      <c r="C114" s="330" t="s">
        <v>995</v>
      </c>
      <c r="D114" s="330" t="s">
        <v>147</v>
      </c>
      <c r="E114" s="331"/>
      <c r="F114" s="332">
        <v>300</v>
      </c>
      <c r="G114" s="333"/>
      <c r="H114" s="333">
        <v>0</v>
      </c>
      <c r="I114" s="275"/>
      <c r="J114" s="275"/>
    </row>
    <row r="115" spans="2:10" x14ac:dyDescent="0.25">
      <c r="B115" s="301">
        <v>57</v>
      </c>
      <c r="C115" s="275"/>
      <c r="D115" s="275"/>
      <c r="E115" s="302"/>
      <c r="F115" s="303"/>
      <c r="G115" s="304"/>
      <c r="H115" s="304"/>
      <c r="I115" s="275"/>
      <c r="J115" s="275"/>
    </row>
    <row r="116" spans="2:10" x14ac:dyDescent="0.25">
      <c r="B116" s="301">
        <v>58</v>
      </c>
      <c r="C116" s="330" t="s">
        <v>996</v>
      </c>
      <c r="D116" s="330" t="s">
        <v>145</v>
      </c>
      <c r="E116" s="331"/>
      <c r="F116" s="332">
        <v>320</v>
      </c>
      <c r="G116" s="333"/>
      <c r="H116" s="333">
        <v>0</v>
      </c>
      <c r="I116" s="275"/>
      <c r="J116" s="275"/>
    </row>
    <row r="117" spans="2:10" x14ac:dyDescent="0.25">
      <c r="B117" s="301">
        <v>59</v>
      </c>
      <c r="C117" s="330" t="s">
        <v>997</v>
      </c>
      <c r="D117" s="330" t="s">
        <v>145</v>
      </c>
      <c r="E117" s="331"/>
      <c r="F117" s="332">
        <v>390</v>
      </c>
      <c r="G117" s="333"/>
      <c r="H117" s="333">
        <v>0</v>
      </c>
      <c r="I117" s="275"/>
      <c r="J117" s="275"/>
    </row>
    <row r="118" spans="2:10" x14ac:dyDescent="0.25">
      <c r="B118" s="301">
        <v>60</v>
      </c>
      <c r="C118" s="330" t="s">
        <v>998</v>
      </c>
      <c r="D118" s="330" t="s">
        <v>145</v>
      </c>
      <c r="E118" s="331"/>
      <c r="F118" s="332">
        <v>440</v>
      </c>
      <c r="G118" s="333"/>
      <c r="H118" s="333">
        <v>0</v>
      </c>
      <c r="I118" s="275"/>
      <c r="J118" s="275"/>
    </row>
    <row r="119" spans="2:10" x14ac:dyDescent="0.25">
      <c r="B119" s="301">
        <v>61</v>
      </c>
      <c r="C119" s="330" t="s">
        <v>999</v>
      </c>
      <c r="D119" s="330" t="s">
        <v>145</v>
      </c>
      <c r="E119" s="331"/>
      <c r="F119" s="332">
        <v>540</v>
      </c>
      <c r="G119" s="333"/>
      <c r="H119" s="333">
        <v>0</v>
      </c>
      <c r="I119" s="275"/>
      <c r="J119" s="275"/>
    </row>
    <row r="120" spans="2:10" x14ac:dyDescent="0.25">
      <c r="B120" s="301">
        <v>62</v>
      </c>
      <c r="C120" s="275"/>
      <c r="D120" s="275"/>
      <c r="E120" s="302"/>
      <c r="F120" s="303"/>
      <c r="G120" s="304"/>
      <c r="H120" s="304"/>
      <c r="I120" s="275"/>
      <c r="J120" s="275"/>
    </row>
    <row r="121" spans="2:10" x14ac:dyDescent="0.25">
      <c r="B121" s="301">
        <v>63</v>
      </c>
      <c r="C121" s="275" t="s">
        <v>1000</v>
      </c>
      <c r="D121" s="275" t="s">
        <v>147</v>
      </c>
      <c r="E121" s="302"/>
      <c r="F121" s="304">
        <v>4.75</v>
      </c>
      <c r="G121" s="304"/>
      <c r="H121" s="304">
        <v>0</v>
      </c>
      <c r="I121" s="275"/>
      <c r="J121" s="275"/>
    </row>
    <row r="122" spans="2:10" x14ac:dyDescent="0.25">
      <c r="B122" s="301">
        <v>64</v>
      </c>
      <c r="C122" s="275" t="s">
        <v>1001</v>
      </c>
      <c r="D122" s="275" t="s">
        <v>147</v>
      </c>
      <c r="E122" s="302"/>
      <c r="F122" s="304">
        <v>5.05</v>
      </c>
      <c r="G122" s="304"/>
      <c r="H122" s="304">
        <v>0</v>
      </c>
      <c r="I122" s="275"/>
      <c r="J122" s="275"/>
    </row>
    <row r="123" spans="2:10" x14ac:dyDescent="0.25">
      <c r="B123" s="301">
        <v>65</v>
      </c>
      <c r="C123" s="275"/>
      <c r="D123" s="275"/>
      <c r="E123" s="302"/>
      <c r="F123" s="303"/>
      <c r="G123" s="304"/>
      <c r="H123" s="304">
        <v>0</v>
      </c>
      <c r="I123" s="275"/>
      <c r="J123" s="275"/>
    </row>
    <row r="124" spans="2:10" x14ac:dyDescent="0.25">
      <c r="B124" s="301">
        <v>66</v>
      </c>
      <c r="C124" s="275" t="s">
        <v>1002</v>
      </c>
      <c r="D124" s="275" t="s">
        <v>147</v>
      </c>
      <c r="E124" s="302"/>
      <c r="F124" s="304">
        <v>9.41</v>
      </c>
      <c r="G124" s="304"/>
      <c r="H124" s="304">
        <v>0</v>
      </c>
      <c r="I124" s="275"/>
      <c r="J124" s="275"/>
    </row>
    <row r="125" spans="2:10" x14ac:dyDescent="0.25">
      <c r="B125" s="301">
        <v>67</v>
      </c>
      <c r="C125" s="275" t="s">
        <v>1003</v>
      </c>
      <c r="D125" s="275" t="s">
        <v>147</v>
      </c>
      <c r="E125" s="302"/>
      <c r="F125" s="304">
        <v>16.34</v>
      </c>
      <c r="G125" s="304"/>
      <c r="H125" s="304">
        <v>0</v>
      </c>
      <c r="I125" s="275"/>
      <c r="J125" s="275"/>
    </row>
    <row r="126" spans="2:10" x14ac:dyDescent="0.25">
      <c r="B126" s="301">
        <v>68</v>
      </c>
      <c r="C126" s="275"/>
      <c r="D126" s="275"/>
      <c r="E126" s="302"/>
      <c r="F126" s="303"/>
      <c r="G126" s="304"/>
      <c r="H126" s="304">
        <v>0</v>
      </c>
      <c r="I126" s="275"/>
      <c r="J126" s="275"/>
    </row>
    <row r="127" spans="2:10" x14ac:dyDescent="0.25">
      <c r="B127" s="301">
        <v>69</v>
      </c>
      <c r="C127" s="275" t="s">
        <v>949</v>
      </c>
      <c r="D127" s="275" t="s">
        <v>147</v>
      </c>
      <c r="E127" s="302"/>
      <c r="F127" s="304">
        <v>33</v>
      </c>
      <c r="G127" s="304"/>
      <c r="H127" s="304">
        <v>0</v>
      </c>
      <c r="I127" s="275"/>
      <c r="J127" s="275"/>
    </row>
    <row r="128" spans="2:10" x14ac:dyDescent="0.25">
      <c r="B128" s="301">
        <v>70</v>
      </c>
      <c r="C128" s="275" t="s">
        <v>1004</v>
      </c>
      <c r="D128" s="275" t="s">
        <v>147</v>
      </c>
      <c r="E128" s="302"/>
      <c r="F128" s="304">
        <v>43.4</v>
      </c>
      <c r="G128" s="304"/>
      <c r="H128" s="304">
        <v>0</v>
      </c>
      <c r="I128" s="275"/>
      <c r="J128" s="275"/>
    </row>
    <row r="129" spans="2:10" x14ac:dyDescent="0.25">
      <c r="B129" s="301">
        <v>71</v>
      </c>
      <c r="C129" s="275" t="s">
        <v>1005</v>
      </c>
      <c r="D129" s="275" t="s">
        <v>147</v>
      </c>
      <c r="E129" s="302"/>
      <c r="F129" s="304">
        <v>43.4</v>
      </c>
      <c r="G129" s="304"/>
      <c r="H129" s="304">
        <v>0</v>
      </c>
      <c r="I129" s="275"/>
      <c r="J129" s="275"/>
    </row>
    <row r="130" spans="2:10" x14ac:dyDescent="0.25">
      <c r="B130" s="301">
        <v>72</v>
      </c>
      <c r="C130" s="275"/>
      <c r="D130" s="275"/>
      <c r="E130" s="302"/>
      <c r="F130" s="303"/>
      <c r="G130" s="304"/>
      <c r="H130" s="304">
        <v>0</v>
      </c>
      <c r="I130" s="275"/>
      <c r="J130" s="275"/>
    </row>
    <row r="131" spans="2:10" x14ac:dyDescent="0.25">
      <c r="B131" s="301">
        <v>73</v>
      </c>
      <c r="C131" s="305" t="s">
        <v>942</v>
      </c>
      <c r="D131" s="275" t="s">
        <v>146</v>
      </c>
      <c r="E131" s="302"/>
      <c r="F131" s="304">
        <f>68/50</f>
        <v>1.36</v>
      </c>
      <c r="G131" s="304"/>
      <c r="H131" s="304">
        <v>3</v>
      </c>
      <c r="I131" s="275"/>
      <c r="J131" s="275" t="s">
        <v>1006</v>
      </c>
    </row>
    <row r="132" spans="2:10" x14ac:dyDescent="0.25">
      <c r="B132" s="301">
        <v>74</v>
      </c>
      <c r="C132" s="305" t="s">
        <v>1007</v>
      </c>
      <c r="D132" s="275" t="s">
        <v>147</v>
      </c>
      <c r="E132" s="302"/>
      <c r="F132" s="304">
        <v>1.6</v>
      </c>
      <c r="G132" s="304"/>
      <c r="H132" s="304">
        <v>0</v>
      </c>
      <c r="I132" s="275"/>
      <c r="J132" s="275" t="s">
        <v>972</v>
      </c>
    </row>
    <row r="133" spans="2:10" x14ac:dyDescent="0.25">
      <c r="B133" s="301">
        <v>75</v>
      </c>
      <c r="C133" s="305" t="s">
        <v>1008</v>
      </c>
      <c r="D133" s="275" t="s">
        <v>147</v>
      </c>
      <c r="E133" s="302"/>
      <c r="F133" s="304">
        <v>11.15</v>
      </c>
      <c r="G133" s="304"/>
      <c r="H133" s="304">
        <v>0</v>
      </c>
      <c r="I133" s="275"/>
      <c r="J133" s="275"/>
    </row>
    <row r="134" spans="2:10" x14ac:dyDescent="0.25">
      <c r="B134" s="301">
        <v>76</v>
      </c>
      <c r="C134" s="305" t="s">
        <v>1009</v>
      </c>
      <c r="D134" s="275" t="s">
        <v>147</v>
      </c>
      <c r="E134" s="302"/>
      <c r="F134" s="304">
        <v>7</v>
      </c>
      <c r="G134" s="304"/>
      <c r="H134" s="304">
        <v>0</v>
      </c>
      <c r="I134" s="275"/>
      <c r="J134" s="275"/>
    </row>
    <row r="135" spans="2:10" x14ac:dyDescent="0.25">
      <c r="B135" s="301">
        <v>77</v>
      </c>
      <c r="C135" s="305" t="s">
        <v>1010</v>
      </c>
      <c r="D135" s="275" t="s">
        <v>1011</v>
      </c>
      <c r="E135" s="302"/>
      <c r="F135" s="304">
        <v>4.5999999999999996</v>
      </c>
      <c r="G135" s="304"/>
      <c r="H135" s="304">
        <v>0</v>
      </c>
      <c r="I135" s="275"/>
      <c r="J135" s="275"/>
    </row>
    <row r="136" spans="2:10" x14ac:dyDescent="0.25">
      <c r="B136" s="301">
        <v>78</v>
      </c>
      <c r="C136" s="305" t="s">
        <v>1012</v>
      </c>
      <c r="D136" s="275" t="s">
        <v>1013</v>
      </c>
      <c r="E136" s="302"/>
      <c r="F136" s="304">
        <v>37.5</v>
      </c>
      <c r="G136" s="304"/>
      <c r="H136" s="304">
        <v>0</v>
      </c>
      <c r="I136" s="275"/>
      <c r="J136" s="275"/>
    </row>
    <row r="137" spans="2:10" x14ac:dyDescent="0.25">
      <c r="B137" s="301">
        <v>79</v>
      </c>
      <c r="C137" s="305" t="s">
        <v>1014</v>
      </c>
      <c r="D137" s="275" t="s">
        <v>1013</v>
      </c>
      <c r="E137" s="302"/>
      <c r="F137" s="304">
        <v>5.5</v>
      </c>
      <c r="G137" s="304"/>
      <c r="H137" s="304">
        <v>0</v>
      </c>
      <c r="I137" s="275"/>
      <c r="J137" s="275"/>
    </row>
    <row r="138" spans="2:10" x14ac:dyDescent="0.25">
      <c r="B138" s="301">
        <v>80</v>
      </c>
      <c r="C138" s="305" t="s">
        <v>950</v>
      </c>
      <c r="D138" s="275" t="s">
        <v>147</v>
      </c>
      <c r="E138" s="302"/>
      <c r="F138" s="304">
        <v>4.25</v>
      </c>
      <c r="G138" s="304"/>
      <c r="H138" s="304">
        <v>0</v>
      </c>
      <c r="I138" s="275"/>
      <c r="J138" s="275" t="s">
        <v>972</v>
      </c>
    </row>
    <row r="139" spans="2:10" x14ac:dyDescent="0.25">
      <c r="B139" s="301">
        <v>81</v>
      </c>
      <c r="C139" s="305" t="s">
        <v>951</v>
      </c>
      <c r="D139" s="275" t="s">
        <v>147</v>
      </c>
      <c r="E139" s="302"/>
      <c r="F139" s="304">
        <v>6.5</v>
      </c>
      <c r="G139" s="304"/>
      <c r="H139" s="304">
        <v>0</v>
      </c>
      <c r="I139" s="275"/>
      <c r="J139" s="275" t="s">
        <v>972</v>
      </c>
    </row>
    <row r="140" spans="2:10" x14ac:dyDescent="0.25">
      <c r="B140" s="301">
        <v>82</v>
      </c>
      <c r="C140" s="305" t="s">
        <v>952</v>
      </c>
      <c r="D140" s="275" t="s">
        <v>147</v>
      </c>
      <c r="E140" s="302"/>
      <c r="F140" s="304">
        <v>43.11</v>
      </c>
      <c r="G140" s="304"/>
      <c r="H140" s="304">
        <v>0</v>
      </c>
      <c r="I140" s="275"/>
      <c r="J140" s="275" t="s">
        <v>1015</v>
      </c>
    </row>
    <row r="141" spans="2:10" x14ac:dyDescent="0.25">
      <c r="B141" s="301">
        <v>83</v>
      </c>
      <c r="C141" s="305" t="s">
        <v>953</v>
      </c>
      <c r="D141" s="275" t="s">
        <v>147</v>
      </c>
      <c r="E141" s="302"/>
      <c r="F141" s="304">
        <v>81.19</v>
      </c>
      <c r="G141" s="304"/>
      <c r="H141" s="304">
        <v>0</v>
      </c>
      <c r="I141" s="275"/>
      <c r="J141" s="275" t="s">
        <v>1015</v>
      </c>
    </row>
    <row r="142" spans="2:10" x14ac:dyDescent="0.25">
      <c r="B142" s="301">
        <v>84</v>
      </c>
      <c r="C142" s="305" t="s">
        <v>1016</v>
      </c>
      <c r="D142" s="275" t="s">
        <v>147</v>
      </c>
      <c r="E142" s="302"/>
      <c r="F142" s="304">
        <v>26.36</v>
      </c>
      <c r="G142" s="304"/>
      <c r="H142" s="304">
        <v>0</v>
      </c>
      <c r="I142" s="275"/>
      <c r="J142" s="275" t="s">
        <v>1015</v>
      </c>
    </row>
    <row r="143" spans="2:10" x14ac:dyDescent="0.25">
      <c r="B143" s="301">
        <v>85</v>
      </c>
      <c r="C143" s="305" t="s">
        <v>1079</v>
      </c>
      <c r="D143" s="275" t="s">
        <v>147</v>
      </c>
      <c r="E143" s="302"/>
      <c r="F143" s="303">
        <v>0</v>
      </c>
      <c r="G143" s="304"/>
      <c r="H143" s="304">
        <v>40</v>
      </c>
      <c r="I143" s="275"/>
      <c r="J143" s="275"/>
    </row>
    <row r="144" spans="2:10" x14ac:dyDescent="0.25">
      <c r="B144" s="301">
        <v>86</v>
      </c>
      <c r="C144" s="305"/>
      <c r="D144" s="305"/>
      <c r="E144" s="307"/>
      <c r="F144" s="308"/>
      <c r="G144" s="306"/>
      <c r="H144" s="306"/>
      <c r="I144" s="275"/>
      <c r="J144" s="275"/>
    </row>
    <row r="145" spans="2:10" x14ac:dyDescent="0.25">
      <c r="B145" s="301">
        <v>87</v>
      </c>
      <c r="C145" s="305"/>
      <c r="D145" s="305"/>
      <c r="E145" s="307"/>
      <c r="F145" s="308"/>
      <c r="G145" s="306"/>
      <c r="H145" s="306"/>
      <c r="I145" s="275"/>
      <c r="J145" s="275"/>
    </row>
    <row r="146" spans="2:10" x14ac:dyDescent="0.25">
      <c r="B146" s="301">
        <v>88</v>
      </c>
      <c r="C146" s="305"/>
      <c r="D146" s="305"/>
      <c r="E146" s="307"/>
      <c r="F146" s="308"/>
      <c r="G146" s="306"/>
      <c r="H146" s="306"/>
      <c r="I146" s="275"/>
      <c r="J146" s="275"/>
    </row>
    <row r="147" spans="2:10" x14ac:dyDescent="0.25">
      <c r="B147" s="301">
        <v>89</v>
      </c>
      <c r="C147" s="305"/>
      <c r="D147" s="305"/>
      <c r="E147" s="307"/>
      <c r="F147" s="308"/>
      <c r="G147" s="305"/>
      <c r="H147" s="306"/>
      <c r="I147" s="275"/>
      <c r="J147" s="275"/>
    </row>
    <row r="148" spans="2:10" x14ac:dyDescent="0.25">
      <c r="B148" s="301"/>
      <c r="C148" s="305"/>
      <c r="D148" s="275"/>
      <c r="E148" s="302"/>
      <c r="F148" s="303"/>
      <c r="G148" s="275"/>
      <c r="H148" s="304"/>
      <c r="I148" s="275"/>
      <c r="J148" s="275"/>
    </row>
    <row r="149" spans="2:10" x14ac:dyDescent="0.25">
      <c r="B149" s="301"/>
      <c r="C149" s="305"/>
      <c r="D149" s="275"/>
      <c r="E149" s="302"/>
      <c r="F149" s="303"/>
      <c r="G149" s="275"/>
      <c r="H149" s="304"/>
      <c r="I149" s="275"/>
      <c r="J149" s="275"/>
    </row>
    <row r="150" spans="2:10" x14ac:dyDescent="0.25">
      <c r="B150" s="301"/>
      <c r="C150" s="275"/>
      <c r="D150" s="275"/>
      <c r="E150" s="302"/>
      <c r="F150" s="303"/>
      <c r="G150" s="275"/>
      <c r="H150" s="304"/>
      <c r="I150" s="275"/>
      <c r="J150" s="275"/>
    </row>
  </sheetData>
  <sheetProtection password="AC0C" sheet="1" objects="1" scenarios="1" insertColumns="0" insertRows="0" deleteColumns="0" deleteRows="0"/>
  <mergeCells count="4">
    <mergeCell ref="C10:I10"/>
    <mergeCell ref="C3:I6"/>
    <mergeCell ref="C7:G7"/>
    <mergeCell ref="C9:G9"/>
  </mergeCells>
  <dataValidations count="1">
    <dataValidation type="list" allowBlank="1" showInputMessage="1" showErrorMessage="1" sqref="C14:C36 IY14:IY36 SU14:SU36 ACQ14:ACQ36 AMM14:AMM36 AWI14:AWI36 BGE14:BGE36 BQA14:BQA36 BZW14:BZW36 CJS14:CJS36 CTO14:CTO36 DDK14:DDK36 DNG14:DNG36 DXC14:DXC36 EGY14:EGY36 EQU14:EQU36 FAQ14:FAQ36 FKM14:FKM36 FUI14:FUI36 GEE14:GEE36 GOA14:GOA36 GXW14:GXW36 HHS14:HHS36 HRO14:HRO36 IBK14:IBK36 ILG14:ILG36 IVC14:IVC36 JEY14:JEY36 JOU14:JOU36 JYQ14:JYQ36 KIM14:KIM36 KSI14:KSI36 LCE14:LCE36 LMA14:LMA36 LVW14:LVW36 MFS14:MFS36 MPO14:MPO36 MZK14:MZK36 NJG14:NJG36 NTC14:NTC36 OCY14:OCY36 OMU14:OMU36 OWQ14:OWQ36 PGM14:PGM36 PQI14:PQI36 QAE14:QAE36 QKA14:QKA36 QTW14:QTW36 RDS14:RDS36 RNO14:RNO36 RXK14:RXK36 SHG14:SHG36 SRC14:SRC36 TAY14:TAY36 TKU14:TKU36 TUQ14:TUQ36 UEM14:UEM36 UOI14:UOI36 UYE14:UYE36 VIA14:VIA36 VRW14:VRW36 WBS14:WBS36 WLO14:WLO36 WVK14:WVK36 C65550:C65572 IY65550:IY65572 SU65550:SU65572 ACQ65550:ACQ65572 AMM65550:AMM65572 AWI65550:AWI65572 BGE65550:BGE65572 BQA65550:BQA65572 BZW65550:BZW65572 CJS65550:CJS65572 CTO65550:CTO65572 DDK65550:DDK65572 DNG65550:DNG65572 DXC65550:DXC65572 EGY65550:EGY65572 EQU65550:EQU65572 FAQ65550:FAQ65572 FKM65550:FKM65572 FUI65550:FUI65572 GEE65550:GEE65572 GOA65550:GOA65572 GXW65550:GXW65572 HHS65550:HHS65572 HRO65550:HRO65572 IBK65550:IBK65572 ILG65550:ILG65572 IVC65550:IVC65572 JEY65550:JEY65572 JOU65550:JOU65572 JYQ65550:JYQ65572 KIM65550:KIM65572 KSI65550:KSI65572 LCE65550:LCE65572 LMA65550:LMA65572 LVW65550:LVW65572 MFS65550:MFS65572 MPO65550:MPO65572 MZK65550:MZK65572 NJG65550:NJG65572 NTC65550:NTC65572 OCY65550:OCY65572 OMU65550:OMU65572 OWQ65550:OWQ65572 PGM65550:PGM65572 PQI65550:PQI65572 QAE65550:QAE65572 QKA65550:QKA65572 QTW65550:QTW65572 RDS65550:RDS65572 RNO65550:RNO65572 RXK65550:RXK65572 SHG65550:SHG65572 SRC65550:SRC65572 TAY65550:TAY65572 TKU65550:TKU65572 TUQ65550:TUQ65572 UEM65550:UEM65572 UOI65550:UOI65572 UYE65550:UYE65572 VIA65550:VIA65572 VRW65550:VRW65572 WBS65550:WBS65572 WLO65550:WLO65572 WVK65550:WVK65572 C131086:C131108 IY131086:IY131108 SU131086:SU131108 ACQ131086:ACQ131108 AMM131086:AMM131108 AWI131086:AWI131108 BGE131086:BGE131108 BQA131086:BQA131108 BZW131086:BZW131108 CJS131086:CJS131108 CTO131086:CTO131108 DDK131086:DDK131108 DNG131086:DNG131108 DXC131086:DXC131108 EGY131086:EGY131108 EQU131086:EQU131108 FAQ131086:FAQ131108 FKM131086:FKM131108 FUI131086:FUI131108 GEE131086:GEE131108 GOA131086:GOA131108 GXW131086:GXW131108 HHS131086:HHS131108 HRO131086:HRO131108 IBK131086:IBK131108 ILG131086:ILG131108 IVC131086:IVC131108 JEY131086:JEY131108 JOU131086:JOU131108 JYQ131086:JYQ131108 KIM131086:KIM131108 KSI131086:KSI131108 LCE131086:LCE131108 LMA131086:LMA131108 LVW131086:LVW131108 MFS131086:MFS131108 MPO131086:MPO131108 MZK131086:MZK131108 NJG131086:NJG131108 NTC131086:NTC131108 OCY131086:OCY131108 OMU131086:OMU131108 OWQ131086:OWQ131108 PGM131086:PGM131108 PQI131086:PQI131108 QAE131086:QAE131108 QKA131086:QKA131108 QTW131086:QTW131108 RDS131086:RDS131108 RNO131086:RNO131108 RXK131086:RXK131108 SHG131086:SHG131108 SRC131086:SRC131108 TAY131086:TAY131108 TKU131086:TKU131108 TUQ131086:TUQ131108 UEM131086:UEM131108 UOI131086:UOI131108 UYE131086:UYE131108 VIA131086:VIA131108 VRW131086:VRW131108 WBS131086:WBS131108 WLO131086:WLO131108 WVK131086:WVK131108 C196622:C196644 IY196622:IY196644 SU196622:SU196644 ACQ196622:ACQ196644 AMM196622:AMM196644 AWI196622:AWI196644 BGE196622:BGE196644 BQA196622:BQA196644 BZW196622:BZW196644 CJS196622:CJS196644 CTO196622:CTO196644 DDK196622:DDK196644 DNG196622:DNG196644 DXC196622:DXC196644 EGY196622:EGY196644 EQU196622:EQU196644 FAQ196622:FAQ196644 FKM196622:FKM196644 FUI196622:FUI196644 GEE196622:GEE196644 GOA196622:GOA196644 GXW196622:GXW196644 HHS196622:HHS196644 HRO196622:HRO196644 IBK196622:IBK196644 ILG196622:ILG196644 IVC196622:IVC196644 JEY196622:JEY196644 JOU196622:JOU196644 JYQ196622:JYQ196644 KIM196622:KIM196644 KSI196622:KSI196644 LCE196622:LCE196644 LMA196622:LMA196644 LVW196622:LVW196644 MFS196622:MFS196644 MPO196622:MPO196644 MZK196622:MZK196644 NJG196622:NJG196644 NTC196622:NTC196644 OCY196622:OCY196644 OMU196622:OMU196644 OWQ196622:OWQ196644 PGM196622:PGM196644 PQI196622:PQI196644 QAE196622:QAE196644 QKA196622:QKA196644 QTW196622:QTW196644 RDS196622:RDS196644 RNO196622:RNO196644 RXK196622:RXK196644 SHG196622:SHG196644 SRC196622:SRC196644 TAY196622:TAY196644 TKU196622:TKU196644 TUQ196622:TUQ196644 UEM196622:UEM196644 UOI196622:UOI196644 UYE196622:UYE196644 VIA196622:VIA196644 VRW196622:VRW196644 WBS196622:WBS196644 WLO196622:WLO196644 WVK196622:WVK196644 C262158:C262180 IY262158:IY262180 SU262158:SU262180 ACQ262158:ACQ262180 AMM262158:AMM262180 AWI262158:AWI262180 BGE262158:BGE262180 BQA262158:BQA262180 BZW262158:BZW262180 CJS262158:CJS262180 CTO262158:CTO262180 DDK262158:DDK262180 DNG262158:DNG262180 DXC262158:DXC262180 EGY262158:EGY262180 EQU262158:EQU262180 FAQ262158:FAQ262180 FKM262158:FKM262180 FUI262158:FUI262180 GEE262158:GEE262180 GOA262158:GOA262180 GXW262158:GXW262180 HHS262158:HHS262180 HRO262158:HRO262180 IBK262158:IBK262180 ILG262158:ILG262180 IVC262158:IVC262180 JEY262158:JEY262180 JOU262158:JOU262180 JYQ262158:JYQ262180 KIM262158:KIM262180 KSI262158:KSI262180 LCE262158:LCE262180 LMA262158:LMA262180 LVW262158:LVW262180 MFS262158:MFS262180 MPO262158:MPO262180 MZK262158:MZK262180 NJG262158:NJG262180 NTC262158:NTC262180 OCY262158:OCY262180 OMU262158:OMU262180 OWQ262158:OWQ262180 PGM262158:PGM262180 PQI262158:PQI262180 QAE262158:QAE262180 QKA262158:QKA262180 QTW262158:QTW262180 RDS262158:RDS262180 RNO262158:RNO262180 RXK262158:RXK262180 SHG262158:SHG262180 SRC262158:SRC262180 TAY262158:TAY262180 TKU262158:TKU262180 TUQ262158:TUQ262180 UEM262158:UEM262180 UOI262158:UOI262180 UYE262158:UYE262180 VIA262158:VIA262180 VRW262158:VRW262180 WBS262158:WBS262180 WLO262158:WLO262180 WVK262158:WVK262180 C327694:C327716 IY327694:IY327716 SU327694:SU327716 ACQ327694:ACQ327716 AMM327694:AMM327716 AWI327694:AWI327716 BGE327694:BGE327716 BQA327694:BQA327716 BZW327694:BZW327716 CJS327694:CJS327716 CTO327694:CTO327716 DDK327694:DDK327716 DNG327694:DNG327716 DXC327694:DXC327716 EGY327694:EGY327716 EQU327694:EQU327716 FAQ327694:FAQ327716 FKM327694:FKM327716 FUI327694:FUI327716 GEE327694:GEE327716 GOA327694:GOA327716 GXW327694:GXW327716 HHS327694:HHS327716 HRO327694:HRO327716 IBK327694:IBK327716 ILG327694:ILG327716 IVC327694:IVC327716 JEY327694:JEY327716 JOU327694:JOU327716 JYQ327694:JYQ327716 KIM327694:KIM327716 KSI327694:KSI327716 LCE327694:LCE327716 LMA327694:LMA327716 LVW327694:LVW327716 MFS327694:MFS327716 MPO327694:MPO327716 MZK327694:MZK327716 NJG327694:NJG327716 NTC327694:NTC327716 OCY327694:OCY327716 OMU327694:OMU327716 OWQ327694:OWQ327716 PGM327694:PGM327716 PQI327694:PQI327716 QAE327694:QAE327716 QKA327694:QKA327716 QTW327694:QTW327716 RDS327694:RDS327716 RNO327694:RNO327716 RXK327694:RXK327716 SHG327694:SHG327716 SRC327694:SRC327716 TAY327694:TAY327716 TKU327694:TKU327716 TUQ327694:TUQ327716 UEM327694:UEM327716 UOI327694:UOI327716 UYE327694:UYE327716 VIA327694:VIA327716 VRW327694:VRW327716 WBS327694:WBS327716 WLO327694:WLO327716 WVK327694:WVK327716 C393230:C393252 IY393230:IY393252 SU393230:SU393252 ACQ393230:ACQ393252 AMM393230:AMM393252 AWI393230:AWI393252 BGE393230:BGE393252 BQA393230:BQA393252 BZW393230:BZW393252 CJS393230:CJS393252 CTO393230:CTO393252 DDK393230:DDK393252 DNG393230:DNG393252 DXC393230:DXC393252 EGY393230:EGY393252 EQU393230:EQU393252 FAQ393230:FAQ393252 FKM393230:FKM393252 FUI393230:FUI393252 GEE393230:GEE393252 GOA393230:GOA393252 GXW393230:GXW393252 HHS393230:HHS393252 HRO393230:HRO393252 IBK393230:IBK393252 ILG393230:ILG393252 IVC393230:IVC393252 JEY393230:JEY393252 JOU393230:JOU393252 JYQ393230:JYQ393252 KIM393230:KIM393252 KSI393230:KSI393252 LCE393230:LCE393252 LMA393230:LMA393252 LVW393230:LVW393252 MFS393230:MFS393252 MPO393230:MPO393252 MZK393230:MZK393252 NJG393230:NJG393252 NTC393230:NTC393252 OCY393230:OCY393252 OMU393230:OMU393252 OWQ393230:OWQ393252 PGM393230:PGM393252 PQI393230:PQI393252 QAE393230:QAE393252 QKA393230:QKA393252 QTW393230:QTW393252 RDS393230:RDS393252 RNO393230:RNO393252 RXK393230:RXK393252 SHG393230:SHG393252 SRC393230:SRC393252 TAY393230:TAY393252 TKU393230:TKU393252 TUQ393230:TUQ393252 UEM393230:UEM393252 UOI393230:UOI393252 UYE393230:UYE393252 VIA393230:VIA393252 VRW393230:VRW393252 WBS393230:WBS393252 WLO393230:WLO393252 WVK393230:WVK393252 C458766:C458788 IY458766:IY458788 SU458766:SU458788 ACQ458766:ACQ458788 AMM458766:AMM458788 AWI458766:AWI458788 BGE458766:BGE458788 BQA458766:BQA458788 BZW458766:BZW458788 CJS458766:CJS458788 CTO458766:CTO458788 DDK458766:DDK458788 DNG458766:DNG458788 DXC458766:DXC458788 EGY458766:EGY458788 EQU458766:EQU458788 FAQ458766:FAQ458788 FKM458766:FKM458788 FUI458766:FUI458788 GEE458766:GEE458788 GOA458766:GOA458788 GXW458766:GXW458788 HHS458766:HHS458788 HRO458766:HRO458788 IBK458766:IBK458788 ILG458766:ILG458788 IVC458766:IVC458788 JEY458766:JEY458788 JOU458766:JOU458788 JYQ458766:JYQ458788 KIM458766:KIM458788 KSI458766:KSI458788 LCE458766:LCE458788 LMA458766:LMA458788 LVW458766:LVW458788 MFS458766:MFS458788 MPO458766:MPO458788 MZK458766:MZK458788 NJG458766:NJG458788 NTC458766:NTC458788 OCY458766:OCY458788 OMU458766:OMU458788 OWQ458766:OWQ458788 PGM458766:PGM458788 PQI458766:PQI458788 QAE458766:QAE458788 QKA458766:QKA458788 QTW458766:QTW458788 RDS458766:RDS458788 RNO458766:RNO458788 RXK458766:RXK458788 SHG458766:SHG458788 SRC458766:SRC458788 TAY458766:TAY458788 TKU458766:TKU458788 TUQ458766:TUQ458788 UEM458766:UEM458788 UOI458766:UOI458788 UYE458766:UYE458788 VIA458766:VIA458788 VRW458766:VRW458788 WBS458766:WBS458788 WLO458766:WLO458788 WVK458766:WVK458788 C524302:C524324 IY524302:IY524324 SU524302:SU524324 ACQ524302:ACQ524324 AMM524302:AMM524324 AWI524302:AWI524324 BGE524302:BGE524324 BQA524302:BQA524324 BZW524302:BZW524324 CJS524302:CJS524324 CTO524302:CTO524324 DDK524302:DDK524324 DNG524302:DNG524324 DXC524302:DXC524324 EGY524302:EGY524324 EQU524302:EQU524324 FAQ524302:FAQ524324 FKM524302:FKM524324 FUI524302:FUI524324 GEE524302:GEE524324 GOA524302:GOA524324 GXW524302:GXW524324 HHS524302:HHS524324 HRO524302:HRO524324 IBK524302:IBK524324 ILG524302:ILG524324 IVC524302:IVC524324 JEY524302:JEY524324 JOU524302:JOU524324 JYQ524302:JYQ524324 KIM524302:KIM524324 KSI524302:KSI524324 LCE524302:LCE524324 LMA524302:LMA524324 LVW524302:LVW524324 MFS524302:MFS524324 MPO524302:MPO524324 MZK524302:MZK524324 NJG524302:NJG524324 NTC524302:NTC524324 OCY524302:OCY524324 OMU524302:OMU524324 OWQ524302:OWQ524324 PGM524302:PGM524324 PQI524302:PQI524324 QAE524302:QAE524324 QKA524302:QKA524324 QTW524302:QTW524324 RDS524302:RDS524324 RNO524302:RNO524324 RXK524302:RXK524324 SHG524302:SHG524324 SRC524302:SRC524324 TAY524302:TAY524324 TKU524302:TKU524324 TUQ524302:TUQ524324 UEM524302:UEM524324 UOI524302:UOI524324 UYE524302:UYE524324 VIA524302:VIA524324 VRW524302:VRW524324 WBS524302:WBS524324 WLO524302:WLO524324 WVK524302:WVK524324 C589838:C589860 IY589838:IY589860 SU589838:SU589860 ACQ589838:ACQ589860 AMM589838:AMM589860 AWI589838:AWI589860 BGE589838:BGE589860 BQA589838:BQA589860 BZW589838:BZW589860 CJS589838:CJS589860 CTO589838:CTO589860 DDK589838:DDK589860 DNG589838:DNG589860 DXC589838:DXC589860 EGY589838:EGY589860 EQU589838:EQU589860 FAQ589838:FAQ589860 FKM589838:FKM589860 FUI589838:FUI589860 GEE589838:GEE589860 GOA589838:GOA589860 GXW589838:GXW589860 HHS589838:HHS589860 HRO589838:HRO589860 IBK589838:IBK589860 ILG589838:ILG589860 IVC589838:IVC589860 JEY589838:JEY589860 JOU589838:JOU589860 JYQ589838:JYQ589860 KIM589838:KIM589860 KSI589838:KSI589860 LCE589838:LCE589860 LMA589838:LMA589860 LVW589838:LVW589860 MFS589838:MFS589860 MPO589838:MPO589860 MZK589838:MZK589860 NJG589838:NJG589860 NTC589838:NTC589860 OCY589838:OCY589860 OMU589838:OMU589860 OWQ589838:OWQ589860 PGM589838:PGM589860 PQI589838:PQI589860 QAE589838:QAE589860 QKA589838:QKA589860 QTW589838:QTW589860 RDS589838:RDS589860 RNO589838:RNO589860 RXK589838:RXK589860 SHG589838:SHG589860 SRC589838:SRC589860 TAY589838:TAY589860 TKU589838:TKU589860 TUQ589838:TUQ589860 UEM589838:UEM589860 UOI589838:UOI589860 UYE589838:UYE589860 VIA589838:VIA589860 VRW589838:VRW589860 WBS589838:WBS589860 WLO589838:WLO589860 WVK589838:WVK589860 C655374:C655396 IY655374:IY655396 SU655374:SU655396 ACQ655374:ACQ655396 AMM655374:AMM655396 AWI655374:AWI655396 BGE655374:BGE655396 BQA655374:BQA655396 BZW655374:BZW655396 CJS655374:CJS655396 CTO655374:CTO655396 DDK655374:DDK655396 DNG655374:DNG655396 DXC655374:DXC655396 EGY655374:EGY655396 EQU655374:EQU655396 FAQ655374:FAQ655396 FKM655374:FKM655396 FUI655374:FUI655396 GEE655374:GEE655396 GOA655374:GOA655396 GXW655374:GXW655396 HHS655374:HHS655396 HRO655374:HRO655396 IBK655374:IBK655396 ILG655374:ILG655396 IVC655374:IVC655396 JEY655374:JEY655396 JOU655374:JOU655396 JYQ655374:JYQ655396 KIM655374:KIM655396 KSI655374:KSI655396 LCE655374:LCE655396 LMA655374:LMA655396 LVW655374:LVW655396 MFS655374:MFS655396 MPO655374:MPO655396 MZK655374:MZK655396 NJG655374:NJG655396 NTC655374:NTC655396 OCY655374:OCY655396 OMU655374:OMU655396 OWQ655374:OWQ655396 PGM655374:PGM655396 PQI655374:PQI655396 QAE655374:QAE655396 QKA655374:QKA655396 QTW655374:QTW655396 RDS655374:RDS655396 RNO655374:RNO655396 RXK655374:RXK655396 SHG655374:SHG655396 SRC655374:SRC655396 TAY655374:TAY655396 TKU655374:TKU655396 TUQ655374:TUQ655396 UEM655374:UEM655396 UOI655374:UOI655396 UYE655374:UYE655396 VIA655374:VIA655396 VRW655374:VRW655396 WBS655374:WBS655396 WLO655374:WLO655396 WVK655374:WVK655396 C720910:C720932 IY720910:IY720932 SU720910:SU720932 ACQ720910:ACQ720932 AMM720910:AMM720932 AWI720910:AWI720932 BGE720910:BGE720932 BQA720910:BQA720932 BZW720910:BZW720932 CJS720910:CJS720932 CTO720910:CTO720932 DDK720910:DDK720932 DNG720910:DNG720932 DXC720910:DXC720932 EGY720910:EGY720932 EQU720910:EQU720932 FAQ720910:FAQ720932 FKM720910:FKM720932 FUI720910:FUI720932 GEE720910:GEE720932 GOA720910:GOA720932 GXW720910:GXW720932 HHS720910:HHS720932 HRO720910:HRO720932 IBK720910:IBK720932 ILG720910:ILG720932 IVC720910:IVC720932 JEY720910:JEY720932 JOU720910:JOU720932 JYQ720910:JYQ720932 KIM720910:KIM720932 KSI720910:KSI720932 LCE720910:LCE720932 LMA720910:LMA720932 LVW720910:LVW720932 MFS720910:MFS720932 MPO720910:MPO720932 MZK720910:MZK720932 NJG720910:NJG720932 NTC720910:NTC720932 OCY720910:OCY720932 OMU720910:OMU720932 OWQ720910:OWQ720932 PGM720910:PGM720932 PQI720910:PQI720932 QAE720910:QAE720932 QKA720910:QKA720932 QTW720910:QTW720932 RDS720910:RDS720932 RNO720910:RNO720932 RXK720910:RXK720932 SHG720910:SHG720932 SRC720910:SRC720932 TAY720910:TAY720932 TKU720910:TKU720932 TUQ720910:TUQ720932 UEM720910:UEM720932 UOI720910:UOI720932 UYE720910:UYE720932 VIA720910:VIA720932 VRW720910:VRW720932 WBS720910:WBS720932 WLO720910:WLO720932 WVK720910:WVK720932 C786446:C786468 IY786446:IY786468 SU786446:SU786468 ACQ786446:ACQ786468 AMM786446:AMM786468 AWI786446:AWI786468 BGE786446:BGE786468 BQA786446:BQA786468 BZW786446:BZW786468 CJS786446:CJS786468 CTO786446:CTO786468 DDK786446:DDK786468 DNG786446:DNG786468 DXC786446:DXC786468 EGY786446:EGY786468 EQU786446:EQU786468 FAQ786446:FAQ786468 FKM786446:FKM786468 FUI786446:FUI786468 GEE786446:GEE786468 GOA786446:GOA786468 GXW786446:GXW786468 HHS786446:HHS786468 HRO786446:HRO786468 IBK786446:IBK786468 ILG786446:ILG786468 IVC786446:IVC786468 JEY786446:JEY786468 JOU786446:JOU786468 JYQ786446:JYQ786468 KIM786446:KIM786468 KSI786446:KSI786468 LCE786446:LCE786468 LMA786446:LMA786468 LVW786446:LVW786468 MFS786446:MFS786468 MPO786446:MPO786468 MZK786446:MZK786468 NJG786446:NJG786468 NTC786446:NTC786468 OCY786446:OCY786468 OMU786446:OMU786468 OWQ786446:OWQ786468 PGM786446:PGM786468 PQI786446:PQI786468 QAE786446:QAE786468 QKA786446:QKA786468 QTW786446:QTW786468 RDS786446:RDS786468 RNO786446:RNO786468 RXK786446:RXK786468 SHG786446:SHG786468 SRC786446:SRC786468 TAY786446:TAY786468 TKU786446:TKU786468 TUQ786446:TUQ786468 UEM786446:UEM786468 UOI786446:UOI786468 UYE786446:UYE786468 VIA786446:VIA786468 VRW786446:VRW786468 WBS786446:WBS786468 WLO786446:WLO786468 WVK786446:WVK786468 C851982:C852004 IY851982:IY852004 SU851982:SU852004 ACQ851982:ACQ852004 AMM851982:AMM852004 AWI851982:AWI852004 BGE851982:BGE852004 BQA851982:BQA852004 BZW851982:BZW852004 CJS851982:CJS852004 CTO851982:CTO852004 DDK851982:DDK852004 DNG851982:DNG852004 DXC851982:DXC852004 EGY851982:EGY852004 EQU851982:EQU852004 FAQ851982:FAQ852004 FKM851982:FKM852004 FUI851982:FUI852004 GEE851982:GEE852004 GOA851982:GOA852004 GXW851982:GXW852004 HHS851982:HHS852004 HRO851982:HRO852004 IBK851982:IBK852004 ILG851982:ILG852004 IVC851982:IVC852004 JEY851982:JEY852004 JOU851982:JOU852004 JYQ851982:JYQ852004 KIM851982:KIM852004 KSI851982:KSI852004 LCE851982:LCE852004 LMA851982:LMA852004 LVW851982:LVW852004 MFS851982:MFS852004 MPO851982:MPO852004 MZK851982:MZK852004 NJG851982:NJG852004 NTC851982:NTC852004 OCY851982:OCY852004 OMU851982:OMU852004 OWQ851982:OWQ852004 PGM851982:PGM852004 PQI851982:PQI852004 QAE851982:QAE852004 QKA851982:QKA852004 QTW851982:QTW852004 RDS851982:RDS852004 RNO851982:RNO852004 RXK851982:RXK852004 SHG851982:SHG852004 SRC851982:SRC852004 TAY851982:TAY852004 TKU851982:TKU852004 TUQ851982:TUQ852004 UEM851982:UEM852004 UOI851982:UOI852004 UYE851982:UYE852004 VIA851982:VIA852004 VRW851982:VRW852004 WBS851982:WBS852004 WLO851982:WLO852004 WVK851982:WVK852004 C917518:C917540 IY917518:IY917540 SU917518:SU917540 ACQ917518:ACQ917540 AMM917518:AMM917540 AWI917518:AWI917540 BGE917518:BGE917540 BQA917518:BQA917540 BZW917518:BZW917540 CJS917518:CJS917540 CTO917518:CTO917540 DDK917518:DDK917540 DNG917518:DNG917540 DXC917518:DXC917540 EGY917518:EGY917540 EQU917518:EQU917540 FAQ917518:FAQ917540 FKM917518:FKM917540 FUI917518:FUI917540 GEE917518:GEE917540 GOA917518:GOA917540 GXW917518:GXW917540 HHS917518:HHS917540 HRO917518:HRO917540 IBK917518:IBK917540 ILG917518:ILG917540 IVC917518:IVC917540 JEY917518:JEY917540 JOU917518:JOU917540 JYQ917518:JYQ917540 KIM917518:KIM917540 KSI917518:KSI917540 LCE917518:LCE917540 LMA917518:LMA917540 LVW917518:LVW917540 MFS917518:MFS917540 MPO917518:MPO917540 MZK917518:MZK917540 NJG917518:NJG917540 NTC917518:NTC917540 OCY917518:OCY917540 OMU917518:OMU917540 OWQ917518:OWQ917540 PGM917518:PGM917540 PQI917518:PQI917540 QAE917518:QAE917540 QKA917518:QKA917540 QTW917518:QTW917540 RDS917518:RDS917540 RNO917518:RNO917540 RXK917518:RXK917540 SHG917518:SHG917540 SRC917518:SRC917540 TAY917518:TAY917540 TKU917518:TKU917540 TUQ917518:TUQ917540 UEM917518:UEM917540 UOI917518:UOI917540 UYE917518:UYE917540 VIA917518:VIA917540 VRW917518:VRW917540 WBS917518:WBS917540 WLO917518:WLO917540 WVK917518:WVK917540 C983054:C983076 IY983054:IY983076 SU983054:SU983076 ACQ983054:ACQ983076 AMM983054:AMM983076 AWI983054:AWI983076 BGE983054:BGE983076 BQA983054:BQA983076 BZW983054:BZW983076 CJS983054:CJS983076 CTO983054:CTO983076 DDK983054:DDK983076 DNG983054:DNG983076 DXC983054:DXC983076 EGY983054:EGY983076 EQU983054:EQU983076 FAQ983054:FAQ983076 FKM983054:FKM983076 FUI983054:FUI983076 GEE983054:GEE983076 GOA983054:GOA983076 GXW983054:GXW983076 HHS983054:HHS983076 HRO983054:HRO983076 IBK983054:IBK983076 ILG983054:ILG983076 IVC983054:IVC983076 JEY983054:JEY983076 JOU983054:JOU983076 JYQ983054:JYQ983076 KIM983054:KIM983076 KSI983054:KSI983076 LCE983054:LCE983076 LMA983054:LMA983076 LVW983054:LVW983076 MFS983054:MFS983076 MPO983054:MPO983076 MZK983054:MZK983076 NJG983054:NJG983076 NTC983054:NTC983076 OCY983054:OCY983076 OMU983054:OMU983076 OWQ983054:OWQ983076 PGM983054:PGM983076 PQI983054:PQI983076 QAE983054:QAE983076 QKA983054:QKA983076 QTW983054:QTW983076 RDS983054:RDS983076 RNO983054:RNO983076 RXK983054:RXK983076 SHG983054:SHG983076 SRC983054:SRC983076 TAY983054:TAY983076 TKU983054:TKU983076 TUQ983054:TUQ983076 UEM983054:UEM983076 UOI983054:UOI983076 UYE983054:UYE983076 VIA983054:VIA983076 VRW983054:VRW983076 WBS983054:WBS983076 WLO983054:WLO983076 WVK983054:WVK983076">
      <formula1>$C$56:$C$172</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0"/>
  <sheetViews>
    <sheetView showGridLines="0" zoomScale="75" zoomScaleNormal="75" workbookViewId="0">
      <pane ySplit="2430" activePane="bottomLeft"/>
      <selection pane="bottomLeft" activeCell="B5" sqref="B5:G5"/>
    </sheetView>
  </sheetViews>
  <sheetFormatPr defaultRowHeight="15" x14ac:dyDescent="0.25"/>
  <cols>
    <col min="1" max="11" width="35.85546875" customWidth="1"/>
  </cols>
  <sheetData>
    <row r="1" spans="2:7" ht="19.5" customHeight="1" x14ac:dyDescent="0.25"/>
    <row r="2" spans="2:7" ht="107.25" customHeight="1" x14ac:dyDescent="0.25">
      <c r="B2" s="673"/>
      <c r="C2" s="673"/>
      <c r="D2" s="673"/>
      <c r="E2" s="673"/>
      <c r="F2" s="673"/>
      <c r="G2" s="673"/>
    </row>
    <row r="3" spans="2:7" ht="20.25" customHeight="1" x14ac:dyDescent="0.25">
      <c r="B3" s="677" t="s">
        <v>1790</v>
      </c>
      <c r="C3" s="677"/>
      <c r="D3" s="677"/>
      <c r="E3" s="677"/>
      <c r="F3" s="677"/>
      <c r="G3" s="677"/>
    </row>
    <row r="4" spans="2:7" ht="25.5" customHeight="1" x14ac:dyDescent="0.25"/>
    <row r="5" spans="2:7" ht="162.75" customHeight="1" x14ac:dyDescent="0.25">
      <c r="B5" s="676" t="s">
        <v>1810</v>
      </c>
      <c r="C5" s="676"/>
      <c r="D5" s="676"/>
      <c r="E5" s="676"/>
      <c r="F5" s="676"/>
      <c r="G5" s="676"/>
    </row>
    <row r="6" spans="2:7" ht="294.75" customHeight="1" x14ac:dyDescent="0.25">
      <c r="B6" s="676" t="s">
        <v>1786</v>
      </c>
      <c r="C6" s="676"/>
      <c r="D6" s="676"/>
      <c r="E6" s="676"/>
      <c r="F6" s="676"/>
      <c r="G6" s="676"/>
    </row>
    <row r="7" spans="2:7" ht="138" customHeight="1" x14ac:dyDescent="0.25">
      <c r="B7" s="676" t="s">
        <v>1787</v>
      </c>
      <c r="C7" s="676"/>
      <c r="D7" s="676"/>
      <c r="E7" s="676"/>
      <c r="F7" s="676"/>
      <c r="G7" s="676"/>
    </row>
    <row r="8" spans="2:7" ht="309.75" customHeight="1" x14ac:dyDescent="0.25">
      <c r="B8" s="676" t="s">
        <v>1788</v>
      </c>
      <c r="C8" s="676"/>
      <c r="D8" s="676"/>
      <c r="E8" s="676"/>
      <c r="F8" s="676"/>
      <c r="G8" s="676"/>
    </row>
    <row r="9" spans="2:7" ht="172.5" customHeight="1" x14ac:dyDescent="0.25">
      <c r="B9" s="676" t="s">
        <v>1789</v>
      </c>
      <c r="C9" s="676"/>
      <c r="D9" s="676"/>
      <c r="E9" s="676"/>
      <c r="F9" s="676"/>
      <c r="G9" s="676"/>
    </row>
    <row r="10" spans="2:7" ht="138.75" customHeight="1" x14ac:dyDescent="0.25">
      <c r="B10" s="676" t="s">
        <v>1772</v>
      </c>
      <c r="C10" s="676"/>
      <c r="D10" s="676"/>
      <c r="E10" s="676"/>
      <c r="F10" s="676"/>
      <c r="G10" s="676"/>
    </row>
    <row r="11" spans="2:7" ht="131.25" customHeight="1" x14ac:dyDescent="0.25">
      <c r="B11" s="676" t="s">
        <v>1773</v>
      </c>
      <c r="C11" s="676"/>
      <c r="D11" s="676"/>
      <c r="E11" s="676"/>
      <c r="F11" s="676"/>
      <c r="G11" s="676"/>
    </row>
    <row r="12" spans="2:7" ht="121.5" customHeight="1" x14ac:dyDescent="0.25">
      <c r="B12" s="676" t="s">
        <v>1774</v>
      </c>
      <c r="C12" s="676"/>
      <c r="D12" s="676"/>
      <c r="E12" s="676"/>
      <c r="F12" s="676"/>
      <c r="G12" s="676"/>
    </row>
    <row r="13" spans="2:7" ht="97.5" customHeight="1" x14ac:dyDescent="0.25">
      <c r="B13" s="676" t="s">
        <v>1775</v>
      </c>
      <c r="C13" s="676"/>
      <c r="D13" s="676"/>
      <c r="E13" s="676"/>
      <c r="F13" s="676"/>
      <c r="G13" s="676"/>
    </row>
    <row r="14" spans="2:7" ht="84" customHeight="1" x14ac:dyDescent="0.25">
      <c r="B14" s="676" t="s">
        <v>1776</v>
      </c>
      <c r="C14" s="676"/>
      <c r="D14" s="676"/>
      <c r="E14" s="676"/>
      <c r="F14" s="676"/>
      <c r="G14" s="676"/>
    </row>
    <row r="15" spans="2:7" ht="156" customHeight="1" x14ac:dyDescent="0.25">
      <c r="B15" s="676" t="s">
        <v>1777</v>
      </c>
      <c r="C15" s="676"/>
      <c r="D15" s="676"/>
      <c r="E15" s="676"/>
      <c r="F15" s="676"/>
      <c r="G15" s="676"/>
    </row>
    <row r="16" spans="2:7" ht="132.75" customHeight="1" x14ac:dyDescent="0.25">
      <c r="B16" s="676" t="s">
        <v>1778</v>
      </c>
      <c r="C16" s="676"/>
      <c r="D16" s="676"/>
      <c r="E16" s="676"/>
      <c r="F16" s="676"/>
      <c r="G16" s="676"/>
    </row>
    <row r="17" spans="2:7" ht="140.25" customHeight="1" x14ac:dyDescent="0.25">
      <c r="B17" s="676" t="s">
        <v>1779</v>
      </c>
      <c r="C17" s="676"/>
      <c r="D17" s="676"/>
      <c r="E17" s="676"/>
      <c r="F17" s="676"/>
      <c r="G17" s="676"/>
    </row>
    <row r="18" spans="2:7" ht="221.25" customHeight="1" x14ac:dyDescent="0.25">
      <c r="B18" s="676" t="s">
        <v>1780</v>
      </c>
      <c r="C18" s="676"/>
      <c r="D18" s="676"/>
      <c r="E18" s="676"/>
      <c r="F18" s="676"/>
      <c r="G18" s="676"/>
    </row>
    <row r="19" spans="2:7" ht="114.75" customHeight="1" x14ac:dyDescent="0.25">
      <c r="B19" s="676" t="s">
        <v>1781</v>
      </c>
      <c r="C19" s="676"/>
      <c r="D19" s="676"/>
      <c r="E19" s="676"/>
      <c r="F19" s="676"/>
      <c r="G19" s="676"/>
    </row>
    <row r="20" spans="2:7" ht="207" customHeight="1" x14ac:dyDescent="0.25">
      <c r="B20" s="676" t="s">
        <v>1782</v>
      </c>
      <c r="C20" s="676"/>
      <c r="D20" s="676"/>
      <c r="E20" s="676"/>
      <c r="F20" s="676"/>
      <c r="G20" s="676"/>
    </row>
    <row r="21" spans="2:7" ht="150" customHeight="1" x14ac:dyDescent="0.25">
      <c r="B21" s="676" t="s">
        <v>1783</v>
      </c>
      <c r="C21" s="676"/>
      <c r="D21" s="676"/>
      <c r="E21" s="676"/>
      <c r="F21" s="676"/>
      <c r="G21" s="676"/>
    </row>
    <row r="22" spans="2:7" ht="161.25" customHeight="1" x14ac:dyDescent="0.25">
      <c r="B22" s="676" t="s">
        <v>1784</v>
      </c>
      <c r="C22" s="676"/>
      <c r="D22" s="676"/>
      <c r="E22" s="676"/>
      <c r="F22" s="676"/>
      <c r="G22" s="676"/>
    </row>
    <row r="23" spans="2:7" ht="196.5" customHeight="1" x14ac:dyDescent="0.25">
      <c r="B23" s="676" t="s">
        <v>1785</v>
      </c>
      <c r="C23" s="676"/>
      <c r="D23" s="676"/>
      <c r="E23" s="676"/>
      <c r="F23" s="676"/>
      <c r="G23" s="676"/>
    </row>
    <row r="24" spans="2:7" ht="192.75" customHeight="1" x14ac:dyDescent="0.25">
      <c r="B24" s="678"/>
      <c r="C24" s="678"/>
      <c r="D24" s="678"/>
      <c r="E24" s="678"/>
      <c r="F24" s="678"/>
      <c r="G24" s="678"/>
    </row>
    <row r="25" spans="2:7" ht="192.75" customHeight="1" x14ac:dyDescent="0.25">
      <c r="B25" s="678"/>
      <c r="C25" s="678"/>
      <c r="D25" s="678"/>
      <c r="E25" s="678"/>
      <c r="F25" s="678"/>
      <c r="G25" s="678"/>
    </row>
    <row r="26" spans="2:7" ht="192.75" customHeight="1" x14ac:dyDescent="0.25">
      <c r="B26" s="678"/>
      <c r="C26" s="678"/>
      <c r="D26" s="678"/>
      <c r="E26" s="678"/>
      <c r="F26" s="678"/>
      <c r="G26" s="678"/>
    </row>
    <row r="27" spans="2:7" ht="192.75" customHeight="1" x14ac:dyDescent="0.25">
      <c r="B27" s="678"/>
      <c r="C27" s="678"/>
      <c r="D27" s="678"/>
      <c r="E27" s="678"/>
      <c r="F27" s="678"/>
      <c r="G27" s="678"/>
    </row>
    <row r="28" spans="2:7" ht="192.75" customHeight="1" x14ac:dyDescent="0.25">
      <c r="B28" s="678"/>
      <c r="C28" s="678"/>
      <c r="D28" s="678"/>
      <c r="E28" s="678"/>
      <c r="F28" s="678"/>
      <c r="G28" s="678"/>
    </row>
    <row r="29" spans="2:7" ht="75.75" customHeight="1" x14ac:dyDescent="0.25"/>
    <row r="30" spans="2:7" ht="75.75" customHeight="1" x14ac:dyDescent="0.25"/>
    <row r="31" spans="2:7" ht="75.75" customHeight="1" x14ac:dyDescent="0.25"/>
    <row r="32" spans="2:7" ht="75.75" customHeight="1" x14ac:dyDescent="0.25"/>
    <row r="33" ht="75.75" customHeight="1" x14ac:dyDescent="0.25"/>
    <row r="34" ht="75.75" customHeight="1" x14ac:dyDescent="0.25"/>
    <row r="35" ht="75.75" customHeight="1" x14ac:dyDescent="0.25"/>
    <row r="36" ht="75.75" customHeight="1" x14ac:dyDescent="0.25"/>
    <row r="37" ht="75.75" customHeight="1" x14ac:dyDescent="0.25"/>
    <row r="38" ht="75.75" customHeight="1" x14ac:dyDescent="0.25"/>
    <row r="39" ht="75.75" customHeight="1" x14ac:dyDescent="0.25"/>
    <row r="40" ht="75.75" customHeight="1" x14ac:dyDescent="0.25"/>
    <row r="41" ht="75.75" customHeight="1" x14ac:dyDescent="0.25"/>
    <row r="42" ht="75.75" customHeight="1" x14ac:dyDescent="0.25"/>
    <row r="43" ht="75.75" customHeight="1" x14ac:dyDescent="0.25"/>
    <row r="44" ht="75.75" customHeight="1" x14ac:dyDescent="0.25"/>
    <row r="45" ht="75.75" customHeight="1" x14ac:dyDescent="0.25"/>
    <row r="46" ht="75.75" customHeight="1" x14ac:dyDescent="0.25"/>
    <row r="47" ht="75.75" customHeight="1" x14ac:dyDescent="0.25"/>
    <row r="48" ht="75.75" customHeight="1" x14ac:dyDescent="0.25"/>
    <row r="49" ht="75.75" customHeight="1" x14ac:dyDescent="0.25"/>
    <row r="50" ht="75.75" customHeight="1" x14ac:dyDescent="0.25"/>
    <row r="51" ht="75.75" customHeight="1" x14ac:dyDescent="0.25"/>
    <row r="52" ht="75.75" customHeight="1" x14ac:dyDescent="0.25"/>
    <row r="53" ht="75.75" customHeight="1" x14ac:dyDescent="0.25"/>
    <row r="54" ht="75.75" customHeight="1" x14ac:dyDescent="0.25"/>
    <row r="55" ht="75.75" customHeight="1" x14ac:dyDescent="0.25"/>
    <row r="56" ht="75.75" customHeight="1" x14ac:dyDescent="0.25"/>
    <row r="57" ht="75.75" customHeight="1" x14ac:dyDescent="0.25"/>
    <row r="58" ht="75.75" customHeight="1" x14ac:dyDescent="0.25"/>
    <row r="59" ht="75.75" customHeight="1" x14ac:dyDescent="0.25"/>
    <row r="60" ht="75.75" customHeight="1" x14ac:dyDescent="0.25"/>
  </sheetData>
  <sheetProtection password="DF53" sheet="1" objects="1" scenarios="1" selectLockedCells="1" selectUnlockedCells="1"/>
  <mergeCells count="26">
    <mergeCell ref="B27:G27"/>
    <mergeCell ref="B28:G28"/>
    <mergeCell ref="B25:G25"/>
    <mergeCell ref="B26:G26"/>
    <mergeCell ref="B21:G21"/>
    <mergeCell ref="B22:G22"/>
    <mergeCell ref="B23:G23"/>
    <mergeCell ref="B24:G24"/>
    <mergeCell ref="B18:G18"/>
    <mergeCell ref="B19:G19"/>
    <mergeCell ref="B20:G20"/>
    <mergeCell ref="B11:G11"/>
    <mergeCell ref="B12:G12"/>
    <mergeCell ref="B13:G13"/>
    <mergeCell ref="B14:G14"/>
    <mergeCell ref="B15:G15"/>
    <mergeCell ref="B16:G16"/>
    <mergeCell ref="B17:G17"/>
    <mergeCell ref="B9:G9"/>
    <mergeCell ref="B10:G10"/>
    <mergeCell ref="B5:G5"/>
    <mergeCell ref="B2:G2"/>
    <mergeCell ref="B3:G3"/>
    <mergeCell ref="B6:G6"/>
    <mergeCell ref="B7:G7"/>
    <mergeCell ref="B8:G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22"/>
  <sheetViews>
    <sheetView workbookViewId="0">
      <pane ySplit="2475" topLeftCell="A7" activePane="bottomLeft"/>
      <selection sqref="A1:XFD1048576"/>
      <selection pane="bottomLeft" activeCell="D22" sqref="D22"/>
    </sheetView>
  </sheetViews>
  <sheetFormatPr defaultRowHeight="15" x14ac:dyDescent="0.25"/>
  <cols>
    <col min="3" max="3" width="31.85546875" customWidth="1"/>
    <col min="4" max="4" width="28.42578125" customWidth="1"/>
  </cols>
  <sheetData>
    <row r="3" spans="3:10" ht="63.75" customHeight="1" x14ac:dyDescent="0.25">
      <c r="C3" s="673"/>
      <c r="D3" s="673"/>
      <c r="E3" s="673"/>
      <c r="F3" s="673"/>
      <c r="G3" s="673"/>
      <c r="H3" s="673"/>
      <c r="I3" s="673"/>
      <c r="J3" s="673"/>
    </row>
    <row r="4" spans="3:10" ht="10.5" customHeight="1" x14ac:dyDescent="0.25">
      <c r="C4" s="580" t="s">
        <v>1807</v>
      </c>
      <c r="D4" s="580"/>
      <c r="E4" s="580"/>
      <c r="F4" s="580"/>
      <c r="G4" s="580"/>
      <c r="H4" s="580"/>
      <c r="I4" s="580"/>
      <c r="J4" s="580"/>
    </row>
    <row r="7" spans="3:10" x14ac:dyDescent="0.25">
      <c r="C7" s="671" t="s">
        <v>1792</v>
      </c>
      <c r="D7" s="671" t="s">
        <v>1793</v>
      </c>
    </row>
    <row r="8" spans="3:10" x14ac:dyDescent="0.25">
      <c r="C8" t="s">
        <v>1808</v>
      </c>
      <c r="D8" t="s">
        <v>1795</v>
      </c>
    </row>
    <row r="9" spans="3:10" x14ac:dyDescent="0.25">
      <c r="C9" t="s">
        <v>1794</v>
      </c>
      <c r="D9" s="270" t="s">
        <v>1795</v>
      </c>
    </row>
    <row r="10" spans="3:10" x14ac:dyDescent="0.25">
      <c r="C10" t="s">
        <v>1796</v>
      </c>
      <c r="D10" s="270" t="s">
        <v>1795</v>
      </c>
    </row>
    <row r="11" spans="3:10" x14ac:dyDescent="0.25">
      <c r="C11" t="s">
        <v>1797</v>
      </c>
      <c r="D11" s="270" t="s">
        <v>1795</v>
      </c>
    </row>
    <row r="12" spans="3:10" x14ac:dyDescent="0.25">
      <c r="C12" t="s">
        <v>1798</v>
      </c>
      <c r="D12" s="270" t="s">
        <v>1795</v>
      </c>
    </row>
    <row r="13" spans="3:10" x14ac:dyDescent="0.25">
      <c r="C13" t="s">
        <v>1799</v>
      </c>
      <c r="D13" s="270" t="s">
        <v>1795</v>
      </c>
    </row>
    <row r="14" spans="3:10" x14ac:dyDescent="0.25">
      <c r="C14" t="s">
        <v>1800</v>
      </c>
      <c r="D14" s="270" t="s">
        <v>1795</v>
      </c>
    </row>
    <row r="15" spans="3:10" x14ac:dyDescent="0.25">
      <c r="C15" t="s">
        <v>1801</v>
      </c>
      <c r="D15" s="270" t="s">
        <v>1795</v>
      </c>
    </row>
    <row r="16" spans="3:10" x14ac:dyDescent="0.25">
      <c r="C16" t="s">
        <v>1802</v>
      </c>
      <c r="D16" s="270" t="s">
        <v>1795</v>
      </c>
    </row>
    <row r="17" spans="3:4" x14ac:dyDescent="0.25">
      <c r="C17" t="s">
        <v>1803</v>
      </c>
      <c r="D17" s="270" t="s">
        <v>1795</v>
      </c>
    </row>
    <row r="18" spans="3:4" x14ac:dyDescent="0.25">
      <c r="C18" t="s">
        <v>1804</v>
      </c>
      <c r="D18" s="270" t="s">
        <v>1795</v>
      </c>
    </row>
    <row r="19" spans="3:4" x14ac:dyDescent="0.25">
      <c r="C19" t="s">
        <v>179</v>
      </c>
      <c r="D19" s="270" t="s">
        <v>1795</v>
      </c>
    </row>
    <row r="20" spans="3:4" x14ac:dyDescent="0.25">
      <c r="C20" t="s">
        <v>1805</v>
      </c>
      <c r="D20" s="270" t="s">
        <v>1795</v>
      </c>
    </row>
    <row r="21" spans="3:4" x14ac:dyDescent="0.25">
      <c r="C21" t="s">
        <v>1806</v>
      </c>
      <c r="D21" s="270" t="s">
        <v>1795</v>
      </c>
    </row>
    <row r="22" spans="3:4" x14ac:dyDescent="0.25">
      <c r="C22" t="s">
        <v>1871</v>
      </c>
      <c r="D22" t="s">
        <v>1795</v>
      </c>
    </row>
  </sheetData>
  <mergeCells count="1">
    <mergeCell ref="C3:J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87"/>
  <sheetViews>
    <sheetView showGridLines="0" zoomScale="75" zoomScaleNormal="75" zoomScaleSheetLayoutView="50" workbookViewId="0">
      <pane ySplit="8" topLeftCell="A9" activePane="bottomLeft" state="frozen"/>
      <selection pane="bottomLeft" activeCell="E10" sqref="E10"/>
    </sheetView>
  </sheetViews>
  <sheetFormatPr defaultRowHeight="15.75" x14ac:dyDescent="0.25"/>
  <cols>
    <col min="1" max="2" width="9.140625" style="107"/>
    <col min="3" max="3" width="12.7109375" style="107" customWidth="1"/>
    <col min="4" max="9" width="21.7109375" style="107" customWidth="1"/>
    <col min="10" max="10" width="24.140625" style="107" customWidth="1"/>
    <col min="11" max="11" width="29.5703125" style="108" customWidth="1"/>
    <col min="12" max="12" width="26.140625" style="469" customWidth="1"/>
    <col min="13" max="258" width="9.140625" style="107"/>
    <col min="259" max="259" width="12.7109375" style="107" customWidth="1"/>
    <col min="260" max="260" width="17.85546875" style="107" customWidth="1"/>
    <col min="261" max="262" width="9.140625" style="107"/>
    <col min="263" max="263" width="13.5703125" style="107" customWidth="1"/>
    <col min="264" max="265" width="17" style="107" customWidth="1"/>
    <col min="266" max="266" width="17.42578125" style="107" customWidth="1"/>
    <col min="267" max="267" width="19.140625" style="107" customWidth="1"/>
    <col min="268" max="268" width="23" style="107" customWidth="1"/>
    <col min="269" max="514" width="9.140625" style="107"/>
    <col min="515" max="515" width="12.7109375" style="107" customWidth="1"/>
    <col min="516" max="516" width="17.85546875" style="107" customWidth="1"/>
    <col min="517" max="518" width="9.140625" style="107"/>
    <col min="519" max="519" width="13.5703125" style="107" customWidth="1"/>
    <col min="520" max="521" width="17" style="107" customWidth="1"/>
    <col min="522" max="522" width="17.42578125" style="107" customWidth="1"/>
    <col min="523" max="523" width="19.140625" style="107" customWidth="1"/>
    <col min="524" max="524" width="23" style="107" customWidth="1"/>
    <col min="525" max="770" width="9.140625" style="107"/>
    <col min="771" max="771" width="12.7109375" style="107" customWidth="1"/>
    <col min="772" max="772" width="17.85546875" style="107" customWidth="1"/>
    <col min="773" max="774" width="9.140625" style="107"/>
    <col min="775" max="775" width="13.5703125" style="107" customWidth="1"/>
    <col min="776" max="777" width="17" style="107" customWidth="1"/>
    <col min="778" max="778" width="17.42578125" style="107" customWidth="1"/>
    <col min="779" max="779" width="19.140625" style="107" customWidth="1"/>
    <col min="780" max="780" width="23" style="107" customWidth="1"/>
    <col min="781" max="1026" width="9.140625" style="107"/>
    <col min="1027" max="1027" width="12.7109375" style="107" customWidth="1"/>
    <col min="1028" max="1028" width="17.85546875" style="107" customWidth="1"/>
    <col min="1029" max="1030" width="9.140625" style="107"/>
    <col min="1031" max="1031" width="13.5703125" style="107" customWidth="1"/>
    <col min="1032" max="1033" width="17" style="107" customWidth="1"/>
    <col min="1034" max="1034" width="17.42578125" style="107" customWidth="1"/>
    <col min="1035" max="1035" width="19.140625" style="107" customWidth="1"/>
    <col min="1036" max="1036" width="23" style="107" customWidth="1"/>
    <col min="1037" max="1282" width="9.140625" style="107"/>
    <col min="1283" max="1283" width="12.7109375" style="107" customWidth="1"/>
    <col min="1284" max="1284" width="17.85546875" style="107" customWidth="1"/>
    <col min="1285" max="1286" width="9.140625" style="107"/>
    <col min="1287" max="1287" width="13.5703125" style="107" customWidth="1"/>
    <col min="1288" max="1289" width="17" style="107" customWidth="1"/>
    <col min="1290" max="1290" width="17.42578125" style="107" customWidth="1"/>
    <col min="1291" max="1291" width="19.140625" style="107" customWidth="1"/>
    <col min="1292" max="1292" width="23" style="107" customWidth="1"/>
    <col min="1293" max="1538" width="9.140625" style="107"/>
    <col min="1539" max="1539" width="12.7109375" style="107" customWidth="1"/>
    <col min="1540" max="1540" width="17.85546875" style="107" customWidth="1"/>
    <col min="1541" max="1542" width="9.140625" style="107"/>
    <col min="1543" max="1543" width="13.5703125" style="107" customWidth="1"/>
    <col min="1544" max="1545" width="17" style="107" customWidth="1"/>
    <col min="1546" max="1546" width="17.42578125" style="107" customWidth="1"/>
    <col min="1547" max="1547" width="19.140625" style="107" customWidth="1"/>
    <col min="1548" max="1548" width="23" style="107" customWidth="1"/>
    <col min="1549" max="1794" width="9.140625" style="107"/>
    <col min="1795" max="1795" width="12.7109375" style="107" customWidth="1"/>
    <col min="1796" max="1796" width="17.85546875" style="107" customWidth="1"/>
    <col min="1797" max="1798" width="9.140625" style="107"/>
    <col min="1799" max="1799" width="13.5703125" style="107" customWidth="1"/>
    <col min="1800" max="1801" width="17" style="107" customWidth="1"/>
    <col min="1802" max="1802" width="17.42578125" style="107" customWidth="1"/>
    <col min="1803" max="1803" width="19.140625" style="107" customWidth="1"/>
    <col min="1804" max="1804" width="23" style="107" customWidth="1"/>
    <col min="1805" max="2050" width="9.140625" style="107"/>
    <col min="2051" max="2051" width="12.7109375" style="107" customWidth="1"/>
    <col min="2052" max="2052" width="17.85546875" style="107" customWidth="1"/>
    <col min="2053" max="2054" width="9.140625" style="107"/>
    <col min="2055" max="2055" width="13.5703125" style="107" customWidth="1"/>
    <col min="2056" max="2057" width="17" style="107" customWidth="1"/>
    <col min="2058" max="2058" width="17.42578125" style="107" customWidth="1"/>
    <col min="2059" max="2059" width="19.140625" style="107" customWidth="1"/>
    <col min="2060" max="2060" width="23" style="107" customWidth="1"/>
    <col min="2061" max="2306" width="9.140625" style="107"/>
    <col min="2307" max="2307" width="12.7109375" style="107" customWidth="1"/>
    <col min="2308" max="2308" width="17.85546875" style="107" customWidth="1"/>
    <col min="2309" max="2310" width="9.140625" style="107"/>
    <col min="2311" max="2311" width="13.5703125" style="107" customWidth="1"/>
    <col min="2312" max="2313" width="17" style="107" customWidth="1"/>
    <col min="2314" max="2314" width="17.42578125" style="107" customWidth="1"/>
    <col min="2315" max="2315" width="19.140625" style="107" customWidth="1"/>
    <col min="2316" max="2316" width="23" style="107" customWidth="1"/>
    <col min="2317" max="2562" width="9.140625" style="107"/>
    <col min="2563" max="2563" width="12.7109375" style="107" customWidth="1"/>
    <col min="2564" max="2564" width="17.85546875" style="107" customWidth="1"/>
    <col min="2565" max="2566" width="9.140625" style="107"/>
    <col min="2567" max="2567" width="13.5703125" style="107" customWidth="1"/>
    <col min="2568" max="2569" width="17" style="107" customWidth="1"/>
    <col min="2570" max="2570" width="17.42578125" style="107" customWidth="1"/>
    <col min="2571" max="2571" width="19.140625" style="107" customWidth="1"/>
    <col min="2572" max="2572" width="23" style="107" customWidth="1"/>
    <col min="2573" max="2818" width="9.140625" style="107"/>
    <col min="2819" max="2819" width="12.7109375" style="107" customWidth="1"/>
    <col min="2820" max="2820" width="17.85546875" style="107" customWidth="1"/>
    <col min="2821" max="2822" width="9.140625" style="107"/>
    <col min="2823" max="2823" width="13.5703125" style="107" customWidth="1"/>
    <col min="2824" max="2825" width="17" style="107" customWidth="1"/>
    <col min="2826" max="2826" width="17.42578125" style="107" customWidth="1"/>
    <col min="2827" max="2827" width="19.140625" style="107" customWidth="1"/>
    <col min="2828" max="2828" width="23" style="107" customWidth="1"/>
    <col min="2829" max="3074" width="9.140625" style="107"/>
    <col min="3075" max="3075" width="12.7109375" style="107" customWidth="1"/>
    <col min="3076" max="3076" width="17.85546875" style="107" customWidth="1"/>
    <col min="3077" max="3078" width="9.140625" style="107"/>
    <col min="3079" max="3079" width="13.5703125" style="107" customWidth="1"/>
    <col min="3080" max="3081" width="17" style="107" customWidth="1"/>
    <col min="3082" max="3082" width="17.42578125" style="107" customWidth="1"/>
    <col min="3083" max="3083" width="19.140625" style="107" customWidth="1"/>
    <col min="3084" max="3084" width="23" style="107" customWidth="1"/>
    <col min="3085" max="3330" width="9.140625" style="107"/>
    <col min="3331" max="3331" width="12.7109375" style="107" customWidth="1"/>
    <col min="3332" max="3332" width="17.85546875" style="107" customWidth="1"/>
    <col min="3333" max="3334" width="9.140625" style="107"/>
    <col min="3335" max="3335" width="13.5703125" style="107" customWidth="1"/>
    <col min="3336" max="3337" width="17" style="107" customWidth="1"/>
    <col min="3338" max="3338" width="17.42578125" style="107" customWidth="1"/>
    <col min="3339" max="3339" width="19.140625" style="107" customWidth="1"/>
    <col min="3340" max="3340" width="23" style="107" customWidth="1"/>
    <col min="3341" max="3586" width="9.140625" style="107"/>
    <col min="3587" max="3587" width="12.7109375" style="107" customWidth="1"/>
    <col min="3588" max="3588" width="17.85546875" style="107" customWidth="1"/>
    <col min="3589" max="3590" width="9.140625" style="107"/>
    <col min="3591" max="3591" width="13.5703125" style="107" customWidth="1"/>
    <col min="3592" max="3593" width="17" style="107" customWidth="1"/>
    <col min="3594" max="3594" width="17.42578125" style="107" customWidth="1"/>
    <col min="3595" max="3595" width="19.140625" style="107" customWidth="1"/>
    <col min="3596" max="3596" width="23" style="107" customWidth="1"/>
    <col min="3597" max="3842" width="9.140625" style="107"/>
    <col min="3843" max="3843" width="12.7109375" style="107" customWidth="1"/>
    <col min="3844" max="3844" width="17.85546875" style="107" customWidth="1"/>
    <col min="3845" max="3846" width="9.140625" style="107"/>
    <col min="3847" max="3847" width="13.5703125" style="107" customWidth="1"/>
    <col min="3848" max="3849" width="17" style="107" customWidth="1"/>
    <col min="3850" max="3850" width="17.42578125" style="107" customWidth="1"/>
    <col min="3851" max="3851" width="19.140625" style="107" customWidth="1"/>
    <col min="3852" max="3852" width="23" style="107" customWidth="1"/>
    <col min="3853" max="4098" width="9.140625" style="107"/>
    <col min="4099" max="4099" width="12.7109375" style="107" customWidth="1"/>
    <col min="4100" max="4100" width="17.85546875" style="107" customWidth="1"/>
    <col min="4101" max="4102" width="9.140625" style="107"/>
    <col min="4103" max="4103" width="13.5703125" style="107" customWidth="1"/>
    <col min="4104" max="4105" width="17" style="107" customWidth="1"/>
    <col min="4106" max="4106" width="17.42578125" style="107" customWidth="1"/>
    <col min="4107" max="4107" width="19.140625" style="107" customWidth="1"/>
    <col min="4108" max="4108" width="23" style="107" customWidth="1"/>
    <col min="4109" max="4354" width="9.140625" style="107"/>
    <col min="4355" max="4355" width="12.7109375" style="107" customWidth="1"/>
    <col min="4356" max="4356" width="17.85546875" style="107" customWidth="1"/>
    <col min="4357" max="4358" width="9.140625" style="107"/>
    <col min="4359" max="4359" width="13.5703125" style="107" customWidth="1"/>
    <col min="4360" max="4361" width="17" style="107" customWidth="1"/>
    <col min="4362" max="4362" width="17.42578125" style="107" customWidth="1"/>
    <col min="4363" max="4363" width="19.140625" style="107" customWidth="1"/>
    <col min="4364" max="4364" width="23" style="107" customWidth="1"/>
    <col min="4365" max="4610" width="9.140625" style="107"/>
    <col min="4611" max="4611" width="12.7109375" style="107" customWidth="1"/>
    <col min="4612" max="4612" width="17.85546875" style="107" customWidth="1"/>
    <col min="4613" max="4614" width="9.140625" style="107"/>
    <col min="4615" max="4615" width="13.5703125" style="107" customWidth="1"/>
    <col min="4616" max="4617" width="17" style="107" customWidth="1"/>
    <col min="4618" max="4618" width="17.42578125" style="107" customWidth="1"/>
    <col min="4619" max="4619" width="19.140625" style="107" customWidth="1"/>
    <col min="4620" max="4620" width="23" style="107" customWidth="1"/>
    <col min="4621" max="4866" width="9.140625" style="107"/>
    <col min="4867" max="4867" width="12.7109375" style="107" customWidth="1"/>
    <col min="4868" max="4868" width="17.85546875" style="107" customWidth="1"/>
    <col min="4869" max="4870" width="9.140625" style="107"/>
    <col min="4871" max="4871" width="13.5703125" style="107" customWidth="1"/>
    <col min="4872" max="4873" width="17" style="107" customWidth="1"/>
    <col min="4874" max="4874" width="17.42578125" style="107" customWidth="1"/>
    <col min="4875" max="4875" width="19.140625" style="107" customWidth="1"/>
    <col min="4876" max="4876" width="23" style="107" customWidth="1"/>
    <col min="4877" max="5122" width="9.140625" style="107"/>
    <col min="5123" max="5123" width="12.7109375" style="107" customWidth="1"/>
    <col min="5124" max="5124" width="17.85546875" style="107" customWidth="1"/>
    <col min="5125" max="5126" width="9.140625" style="107"/>
    <col min="5127" max="5127" width="13.5703125" style="107" customWidth="1"/>
    <col min="5128" max="5129" width="17" style="107" customWidth="1"/>
    <col min="5130" max="5130" width="17.42578125" style="107" customWidth="1"/>
    <col min="5131" max="5131" width="19.140625" style="107" customWidth="1"/>
    <col min="5132" max="5132" width="23" style="107" customWidth="1"/>
    <col min="5133" max="5378" width="9.140625" style="107"/>
    <col min="5379" max="5379" width="12.7109375" style="107" customWidth="1"/>
    <col min="5380" max="5380" width="17.85546875" style="107" customWidth="1"/>
    <col min="5381" max="5382" width="9.140625" style="107"/>
    <col min="5383" max="5383" width="13.5703125" style="107" customWidth="1"/>
    <col min="5384" max="5385" width="17" style="107" customWidth="1"/>
    <col min="5386" max="5386" width="17.42578125" style="107" customWidth="1"/>
    <col min="5387" max="5387" width="19.140625" style="107" customWidth="1"/>
    <col min="5388" max="5388" width="23" style="107" customWidth="1"/>
    <col min="5389" max="5634" width="9.140625" style="107"/>
    <col min="5635" max="5635" width="12.7109375" style="107" customWidth="1"/>
    <col min="5636" max="5636" width="17.85546875" style="107" customWidth="1"/>
    <col min="5637" max="5638" width="9.140625" style="107"/>
    <col min="5639" max="5639" width="13.5703125" style="107" customWidth="1"/>
    <col min="5640" max="5641" width="17" style="107" customWidth="1"/>
    <col min="5642" max="5642" width="17.42578125" style="107" customWidth="1"/>
    <col min="5643" max="5643" width="19.140625" style="107" customWidth="1"/>
    <col min="5644" max="5644" width="23" style="107" customWidth="1"/>
    <col min="5645" max="5890" width="9.140625" style="107"/>
    <col min="5891" max="5891" width="12.7109375" style="107" customWidth="1"/>
    <col min="5892" max="5892" width="17.85546875" style="107" customWidth="1"/>
    <col min="5893" max="5894" width="9.140625" style="107"/>
    <col min="5895" max="5895" width="13.5703125" style="107" customWidth="1"/>
    <col min="5896" max="5897" width="17" style="107" customWidth="1"/>
    <col min="5898" max="5898" width="17.42578125" style="107" customWidth="1"/>
    <col min="5899" max="5899" width="19.140625" style="107" customWidth="1"/>
    <col min="5900" max="5900" width="23" style="107" customWidth="1"/>
    <col min="5901" max="6146" width="9.140625" style="107"/>
    <col min="6147" max="6147" width="12.7109375" style="107" customWidth="1"/>
    <col min="6148" max="6148" width="17.85546875" style="107" customWidth="1"/>
    <col min="6149" max="6150" width="9.140625" style="107"/>
    <col min="6151" max="6151" width="13.5703125" style="107" customWidth="1"/>
    <col min="6152" max="6153" width="17" style="107" customWidth="1"/>
    <col min="6154" max="6154" width="17.42578125" style="107" customWidth="1"/>
    <col min="6155" max="6155" width="19.140625" style="107" customWidth="1"/>
    <col min="6156" max="6156" width="23" style="107" customWidth="1"/>
    <col min="6157" max="6402" width="9.140625" style="107"/>
    <col min="6403" max="6403" width="12.7109375" style="107" customWidth="1"/>
    <col min="6404" max="6404" width="17.85546875" style="107" customWidth="1"/>
    <col min="6405" max="6406" width="9.140625" style="107"/>
    <col min="6407" max="6407" width="13.5703125" style="107" customWidth="1"/>
    <col min="6408" max="6409" width="17" style="107" customWidth="1"/>
    <col min="6410" max="6410" width="17.42578125" style="107" customWidth="1"/>
    <col min="6411" max="6411" width="19.140625" style="107" customWidth="1"/>
    <col min="6412" max="6412" width="23" style="107" customWidth="1"/>
    <col min="6413" max="6658" width="9.140625" style="107"/>
    <col min="6659" max="6659" width="12.7109375" style="107" customWidth="1"/>
    <col min="6660" max="6660" width="17.85546875" style="107" customWidth="1"/>
    <col min="6661" max="6662" width="9.140625" style="107"/>
    <col min="6663" max="6663" width="13.5703125" style="107" customWidth="1"/>
    <col min="6664" max="6665" width="17" style="107" customWidth="1"/>
    <col min="6666" max="6666" width="17.42578125" style="107" customWidth="1"/>
    <col min="6667" max="6667" width="19.140625" style="107" customWidth="1"/>
    <col min="6668" max="6668" width="23" style="107" customWidth="1"/>
    <col min="6669" max="6914" width="9.140625" style="107"/>
    <col min="6915" max="6915" width="12.7109375" style="107" customWidth="1"/>
    <col min="6916" max="6916" width="17.85546875" style="107" customWidth="1"/>
    <col min="6917" max="6918" width="9.140625" style="107"/>
    <col min="6919" max="6919" width="13.5703125" style="107" customWidth="1"/>
    <col min="6920" max="6921" width="17" style="107" customWidth="1"/>
    <col min="6922" max="6922" width="17.42578125" style="107" customWidth="1"/>
    <col min="6923" max="6923" width="19.140625" style="107" customWidth="1"/>
    <col min="6924" max="6924" width="23" style="107" customWidth="1"/>
    <col min="6925" max="7170" width="9.140625" style="107"/>
    <col min="7171" max="7171" width="12.7109375" style="107" customWidth="1"/>
    <col min="7172" max="7172" width="17.85546875" style="107" customWidth="1"/>
    <col min="7173" max="7174" width="9.140625" style="107"/>
    <col min="7175" max="7175" width="13.5703125" style="107" customWidth="1"/>
    <col min="7176" max="7177" width="17" style="107" customWidth="1"/>
    <col min="7178" max="7178" width="17.42578125" style="107" customWidth="1"/>
    <col min="7179" max="7179" width="19.140625" style="107" customWidth="1"/>
    <col min="7180" max="7180" width="23" style="107" customWidth="1"/>
    <col min="7181" max="7426" width="9.140625" style="107"/>
    <col min="7427" max="7427" width="12.7109375" style="107" customWidth="1"/>
    <col min="7428" max="7428" width="17.85546875" style="107" customWidth="1"/>
    <col min="7429" max="7430" width="9.140625" style="107"/>
    <col min="7431" max="7431" width="13.5703125" style="107" customWidth="1"/>
    <col min="7432" max="7433" width="17" style="107" customWidth="1"/>
    <col min="7434" max="7434" width="17.42578125" style="107" customWidth="1"/>
    <col min="7435" max="7435" width="19.140625" style="107" customWidth="1"/>
    <col min="7436" max="7436" width="23" style="107" customWidth="1"/>
    <col min="7437" max="7682" width="9.140625" style="107"/>
    <col min="7683" max="7683" width="12.7109375" style="107" customWidth="1"/>
    <col min="7684" max="7684" width="17.85546875" style="107" customWidth="1"/>
    <col min="7685" max="7686" width="9.140625" style="107"/>
    <col min="7687" max="7687" width="13.5703125" style="107" customWidth="1"/>
    <col min="7688" max="7689" width="17" style="107" customWidth="1"/>
    <col min="7690" max="7690" width="17.42578125" style="107" customWidth="1"/>
    <col min="7691" max="7691" width="19.140625" style="107" customWidth="1"/>
    <col min="7692" max="7692" width="23" style="107" customWidth="1"/>
    <col min="7693" max="7938" width="9.140625" style="107"/>
    <col min="7939" max="7939" width="12.7109375" style="107" customWidth="1"/>
    <col min="7940" max="7940" width="17.85546875" style="107" customWidth="1"/>
    <col min="7941" max="7942" width="9.140625" style="107"/>
    <col min="7943" max="7943" width="13.5703125" style="107" customWidth="1"/>
    <col min="7944" max="7945" width="17" style="107" customWidth="1"/>
    <col min="7946" max="7946" width="17.42578125" style="107" customWidth="1"/>
    <col min="7947" max="7947" width="19.140625" style="107" customWidth="1"/>
    <col min="7948" max="7948" width="23" style="107" customWidth="1"/>
    <col min="7949" max="8194" width="9.140625" style="107"/>
    <col min="8195" max="8195" width="12.7109375" style="107" customWidth="1"/>
    <col min="8196" max="8196" width="17.85546875" style="107" customWidth="1"/>
    <col min="8197" max="8198" width="9.140625" style="107"/>
    <col min="8199" max="8199" width="13.5703125" style="107" customWidth="1"/>
    <col min="8200" max="8201" width="17" style="107" customWidth="1"/>
    <col min="8202" max="8202" width="17.42578125" style="107" customWidth="1"/>
    <col min="8203" max="8203" width="19.140625" style="107" customWidth="1"/>
    <col min="8204" max="8204" width="23" style="107" customWidth="1"/>
    <col min="8205" max="8450" width="9.140625" style="107"/>
    <col min="8451" max="8451" width="12.7109375" style="107" customWidth="1"/>
    <col min="8452" max="8452" width="17.85546875" style="107" customWidth="1"/>
    <col min="8453" max="8454" width="9.140625" style="107"/>
    <col min="8455" max="8455" width="13.5703125" style="107" customWidth="1"/>
    <col min="8456" max="8457" width="17" style="107" customWidth="1"/>
    <col min="8458" max="8458" width="17.42578125" style="107" customWidth="1"/>
    <col min="8459" max="8459" width="19.140625" style="107" customWidth="1"/>
    <col min="8460" max="8460" width="23" style="107" customWidth="1"/>
    <col min="8461" max="8706" width="9.140625" style="107"/>
    <col min="8707" max="8707" width="12.7109375" style="107" customWidth="1"/>
    <col min="8708" max="8708" width="17.85546875" style="107" customWidth="1"/>
    <col min="8709" max="8710" width="9.140625" style="107"/>
    <col min="8711" max="8711" width="13.5703125" style="107" customWidth="1"/>
    <col min="8712" max="8713" width="17" style="107" customWidth="1"/>
    <col min="8714" max="8714" width="17.42578125" style="107" customWidth="1"/>
    <col min="8715" max="8715" width="19.140625" style="107" customWidth="1"/>
    <col min="8716" max="8716" width="23" style="107" customWidth="1"/>
    <col min="8717" max="8962" width="9.140625" style="107"/>
    <col min="8963" max="8963" width="12.7109375" style="107" customWidth="1"/>
    <col min="8964" max="8964" width="17.85546875" style="107" customWidth="1"/>
    <col min="8965" max="8966" width="9.140625" style="107"/>
    <col min="8967" max="8967" width="13.5703125" style="107" customWidth="1"/>
    <col min="8968" max="8969" width="17" style="107" customWidth="1"/>
    <col min="8970" max="8970" width="17.42578125" style="107" customWidth="1"/>
    <col min="8971" max="8971" width="19.140625" style="107" customWidth="1"/>
    <col min="8972" max="8972" width="23" style="107" customWidth="1"/>
    <col min="8973" max="9218" width="9.140625" style="107"/>
    <col min="9219" max="9219" width="12.7109375" style="107" customWidth="1"/>
    <col min="9220" max="9220" width="17.85546875" style="107" customWidth="1"/>
    <col min="9221" max="9222" width="9.140625" style="107"/>
    <col min="9223" max="9223" width="13.5703125" style="107" customWidth="1"/>
    <col min="9224" max="9225" width="17" style="107" customWidth="1"/>
    <col min="9226" max="9226" width="17.42578125" style="107" customWidth="1"/>
    <col min="9227" max="9227" width="19.140625" style="107" customWidth="1"/>
    <col min="9228" max="9228" width="23" style="107" customWidth="1"/>
    <col min="9229" max="9474" width="9.140625" style="107"/>
    <col min="9475" max="9475" width="12.7109375" style="107" customWidth="1"/>
    <col min="9476" max="9476" width="17.85546875" style="107" customWidth="1"/>
    <col min="9477" max="9478" width="9.140625" style="107"/>
    <col min="9479" max="9479" width="13.5703125" style="107" customWidth="1"/>
    <col min="9480" max="9481" width="17" style="107" customWidth="1"/>
    <col min="9482" max="9482" width="17.42578125" style="107" customWidth="1"/>
    <col min="9483" max="9483" width="19.140625" style="107" customWidth="1"/>
    <col min="9484" max="9484" width="23" style="107" customWidth="1"/>
    <col min="9485" max="9730" width="9.140625" style="107"/>
    <col min="9731" max="9731" width="12.7109375" style="107" customWidth="1"/>
    <col min="9732" max="9732" width="17.85546875" style="107" customWidth="1"/>
    <col min="9733" max="9734" width="9.140625" style="107"/>
    <col min="9735" max="9735" width="13.5703125" style="107" customWidth="1"/>
    <col min="9736" max="9737" width="17" style="107" customWidth="1"/>
    <col min="9738" max="9738" width="17.42578125" style="107" customWidth="1"/>
    <col min="9739" max="9739" width="19.140625" style="107" customWidth="1"/>
    <col min="9740" max="9740" width="23" style="107" customWidth="1"/>
    <col min="9741" max="9986" width="9.140625" style="107"/>
    <col min="9987" max="9987" width="12.7109375" style="107" customWidth="1"/>
    <col min="9988" max="9988" width="17.85546875" style="107" customWidth="1"/>
    <col min="9989" max="9990" width="9.140625" style="107"/>
    <col min="9991" max="9991" width="13.5703125" style="107" customWidth="1"/>
    <col min="9992" max="9993" width="17" style="107" customWidth="1"/>
    <col min="9994" max="9994" width="17.42578125" style="107" customWidth="1"/>
    <col min="9995" max="9995" width="19.140625" style="107" customWidth="1"/>
    <col min="9996" max="9996" width="23" style="107" customWidth="1"/>
    <col min="9997" max="10242" width="9.140625" style="107"/>
    <col min="10243" max="10243" width="12.7109375" style="107" customWidth="1"/>
    <col min="10244" max="10244" width="17.85546875" style="107" customWidth="1"/>
    <col min="10245" max="10246" width="9.140625" style="107"/>
    <col min="10247" max="10247" width="13.5703125" style="107" customWidth="1"/>
    <col min="10248" max="10249" width="17" style="107" customWidth="1"/>
    <col min="10250" max="10250" width="17.42578125" style="107" customWidth="1"/>
    <col min="10251" max="10251" width="19.140625" style="107" customWidth="1"/>
    <col min="10252" max="10252" width="23" style="107" customWidth="1"/>
    <col min="10253" max="10498" width="9.140625" style="107"/>
    <col min="10499" max="10499" width="12.7109375" style="107" customWidth="1"/>
    <col min="10500" max="10500" width="17.85546875" style="107" customWidth="1"/>
    <col min="10501" max="10502" width="9.140625" style="107"/>
    <col min="10503" max="10503" width="13.5703125" style="107" customWidth="1"/>
    <col min="10504" max="10505" width="17" style="107" customWidth="1"/>
    <col min="10506" max="10506" width="17.42578125" style="107" customWidth="1"/>
    <col min="10507" max="10507" width="19.140625" style="107" customWidth="1"/>
    <col min="10508" max="10508" width="23" style="107" customWidth="1"/>
    <col min="10509" max="10754" width="9.140625" style="107"/>
    <col min="10755" max="10755" width="12.7109375" style="107" customWidth="1"/>
    <col min="10756" max="10756" width="17.85546875" style="107" customWidth="1"/>
    <col min="10757" max="10758" width="9.140625" style="107"/>
    <col min="10759" max="10759" width="13.5703125" style="107" customWidth="1"/>
    <col min="10760" max="10761" width="17" style="107" customWidth="1"/>
    <col min="10762" max="10762" width="17.42578125" style="107" customWidth="1"/>
    <col min="10763" max="10763" width="19.140625" style="107" customWidth="1"/>
    <col min="10764" max="10764" width="23" style="107" customWidth="1"/>
    <col min="10765" max="11010" width="9.140625" style="107"/>
    <col min="11011" max="11011" width="12.7109375" style="107" customWidth="1"/>
    <col min="11012" max="11012" width="17.85546875" style="107" customWidth="1"/>
    <col min="11013" max="11014" width="9.140625" style="107"/>
    <col min="11015" max="11015" width="13.5703125" style="107" customWidth="1"/>
    <col min="11016" max="11017" width="17" style="107" customWidth="1"/>
    <col min="11018" max="11018" width="17.42578125" style="107" customWidth="1"/>
    <col min="11019" max="11019" width="19.140625" style="107" customWidth="1"/>
    <col min="11020" max="11020" width="23" style="107" customWidth="1"/>
    <col min="11021" max="11266" width="9.140625" style="107"/>
    <col min="11267" max="11267" width="12.7109375" style="107" customWidth="1"/>
    <col min="11268" max="11268" width="17.85546875" style="107" customWidth="1"/>
    <col min="11269" max="11270" width="9.140625" style="107"/>
    <col min="11271" max="11271" width="13.5703125" style="107" customWidth="1"/>
    <col min="11272" max="11273" width="17" style="107" customWidth="1"/>
    <col min="11274" max="11274" width="17.42578125" style="107" customWidth="1"/>
    <col min="11275" max="11275" width="19.140625" style="107" customWidth="1"/>
    <col min="11276" max="11276" width="23" style="107" customWidth="1"/>
    <col min="11277" max="11522" width="9.140625" style="107"/>
    <col min="11523" max="11523" width="12.7109375" style="107" customWidth="1"/>
    <col min="11524" max="11524" width="17.85546875" style="107" customWidth="1"/>
    <col min="11525" max="11526" width="9.140625" style="107"/>
    <col min="11527" max="11527" width="13.5703125" style="107" customWidth="1"/>
    <col min="11528" max="11529" width="17" style="107" customWidth="1"/>
    <col min="11530" max="11530" width="17.42578125" style="107" customWidth="1"/>
    <col min="11531" max="11531" width="19.140625" style="107" customWidth="1"/>
    <col min="11532" max="11532" width="23" style="107" customWidth="1"/>
    <col min="11533" max="11778" width="9.140625" style="107"/>
    <col min="11779" max="11779" width="12.7109375" style="107" customWidth="1"/>
    <col min="11780" max="11780" width="17.85546875" style="107" customWidth="1"/>
    <col min="11781" max="11782" width="9.140625" style="107"/>
    <col min="11783" max="11783" width="13.5703125" style="107" customWidth="1"/>
    <col min="11784" max="11785" width="17" style="107" customWidth="1"/>
    <col min="11786" max="11786" width="17.42578125" style="107" customWidth="1"/>
    <col min="11787" max="11787" width="19.140625" style="107" customWidth="1"/>
    <col min="11788" max="11788" width="23" style="107" customWidth="1"/>
    <col min="11789" max="12034" width="9.140625" style="107"/>
    <col min="12035" max="12035" width="12.7109375" style="107" customWidth="1"/>
    <col min="12036" max="12036" width="17.85546875" style="107" customWidth="1"/>
    <col min="12037" max="12038" width="9.140625" style="107"/>
    <col min="12039" max="12039" width="13.5703125" style="107" customWidth="1"/>
    <col min="12040" max="12041" width="17" style="107" customWidth="1"/>
    <col min="12042" max="12042" width="17.42578125" style="107" customWidth="1"/>
    <col min="12043" max="12043" width="19.140625" style="107" customWidth="1"/>
    <col min="12044" max="12044" width="23" style="107" customWidth="1"/>
    <col min="12045" max="12290" width="9.140625" style="107"/>
    <col min="12291" max="12291" width="12.7109375" style="107" customWidth="1"/>
    <col min="12292" max="12292" width="17.85546875" style="107" customWidth="1"/>
    <col min="12293" max="12294" width="9.140625" style="107"/>
    <col min="12295" max="12295" width="13.5703125" style="107" customWidth="1"/>
    <col min="12296" max="12297" width="17" style="107" customWidth="1"/>
    <col min="12298" max="12298" width="17.42578125" style="107" customWidth="1"/>
    <col min="12299" max="12299" width="19.140625" style="107" customWidth="1"/>
    <col min="12300" max="12300" width="23" style="107" customWidth="1"/>
    <col min="12301" max="12546" width="9.140625" style="107"/>
    <col min="12547" max="12547" width="12.7109375" style="107" customWidth="1"/>
    <col min="12548" max="12548" width="17.85546875" style="107" customWidth="1"/>
    <col min="12549" max="12550" width="9.140625" style="107"/>
    <col min="12551" max="12551" width="13.5703125" style="107" customWidth="1"/>
    <col min="12552" max="12553" width="17" style="107" customWidth="1"/>
    <col min="12554" max="12554" width="17.42578125" style="107" customWidth="1"/>
    <col min="12555" max="12555" width="19.140625" style="107" customWidth="1"/>
    <col min="12556" max="12556" width="23" style="107" customWidth="1"/>
    <col min="12557" max="12802" width="9.140625" style="107"/>
    <col min="12803" max="12803" width="12.7109375" style="107" customWidth="1"/>
    <col min="12804" max="12804" width="17.85546875" style="107" customWidth="1"/>
    <col min="12805" max="12806" width="9.140625" style="107"/>
    <col min="12807" max="12807" width="13.5703125" style="107" customWidth="1"/>
    <col min="12808" max="12809" width="17" style="107" customWidth="1"/>
    <col min="12810" max="12810" width="17.42578125" style="107" customWidth="1"/>
    <col min="12811" max="12811" width="19.140625" style="107" customWidth="1"/>
    <col min="12812" max="12812" width="23" style="107" customWidth="1"/>
    <col min="12813" max="13058" width="9.140625" style="107"/>
    <col min="13059" max="13059" width="12.7109375" style="107" customWidth="1"/>
    <col min="13060" max="13060" width="17.85546875" style="107" customWidth="1"/>
    <col min="13061" max="13062" width="9.140625" style="107"/>
    <col min="13063" max="13063" width="13.5703125" style="107" customWidth="1"/>
    <col min="13064" max="13065" width="17" style="107" customWidth="1"/>
    <col min="13066" max="13066" width="17.42578125" style="107" customWidth="1"/>
    <col min="13067" max="13067" width="19.140625" style="107" customWidth="1"/>
    <col min="13068" max="13068" width="23" style="107" customWidth="1"/>
    <col min="13069" max="13314" width="9.140625" style="107"/>
    <col min="13315" max="13315" width="12.7109375" style="107" customWidth="1"/>
    <col min="13316" max="13316" width="17.85546875" style="107" customWidth="1"/>
    <col min="13317" max="13318" width="9.140625" style="107"/>
    <col min="13319" max="13319" width="13.5703125" style="107" customWidth="1"/>
    <col min="13320" max="13321" width="17" style="107" customWidth="1"/>
    <col min="13322" max="13322" width="17.42578125" style="107" customWidth="1"/>
    <col min="13323" max="13323" width="19.140625" style="107" customWidth="1"/>
    <col min="13324" max="13324" width="23" style="107" customWidth="1"/>
    <col min="13325" max="13570" width="9.140625" style="107"/>
    <col min="13571" max="13571" width="12.7109375" style="107" customWidth="1"/>
    <col min="13572" max="13572" width="17.85546875" style="107" customWidth="1"/>
    <col min="13573" max="13574" width="9.140625" style="107"/>
    <col min="13575" max="13575" width="13.5703125" style="107" customWidth="1"/>
    <col min="13576" max="13577" width="17" style="107" customWidth="1"/>
    <col min="13578" max="13578" width="17.42578125" style="107" customWidth="1"/>
    <col min="13579" max="13579" width="19.140625" style="107" customWidth="1"/>
    <col min="13580" max="13580" width="23" style="107" customWidth="1"/>
    <col min="13581" max="13826" width="9.140625" style="107"/>
    <col min="13827" max="13827" width="12.7109375" style="107" customWidth="1"/>
    <col min="13828" max="13828" width="17.85546875" style="107" customWidth="1"/>
    <col min="13829" max="13830" width="9.140625" style="107"/>
    <col min="13831" max="13831" width="13.5703125" style="107" customWidth="1"/>
    <col min="13832" max="13833" width="17" style="107" customWidth="1"/>
    <col min="13834" max="13834" width="17.42578125" style="107" customWidth="1"/>
    <col min="13835" max="13835" width="19.140625" style="107" customWidth="1"/>
    <col min="13836" max="13836" width="23" style="107" customWidth="1"/>
    <col min="13837" max="14082" width="9.140625" style="107"/>
    <col min="14083" max="14083" width="12.7109375" style="107" customWidth="1"/>
    <col min="14084" max="14084" width="17.85546875" style="107" customWidth="1"/>
    <col min="14085" max="14086" width="9.140625" style="107"/>
    <col min="14087" max="14087" width="13.5703125" style="107" customWidth="1"/>
    <col min="14088" max="14089" width="17" style="107" customWidth="1"/>
    <col min="14090" max="14090" width="17.42578125" style="107" customWidth="1"/>
    <col min="14091" max="14091" width="19.140625" style="107" customWidth="1"/>
    <col min="14092" max="14092" width="23" style="107" customWidth="1"/>
    <col min="14093" max="14338" width="9.140625" style="107"/>
    <col min="14339" max="14339" width="12.7109375" style="107" customWidth="1"/>
    <col min="14340" max="14340" width="17.85546875" style="107" customWidth="1"/>
    <col min="14341" max="14342" width="9.140625" style="107"/>
    <col min="14343" max="14343" width="13.5703125" style="107" customWidth="1"/>
    <col min="14344" max="14345" width="17" style="107" customWidth="1"/>
    <col min="14346" max="14346" width="17.42578125" style="107" customWidth="1"/>
    <col min="14347" max="14347" width="19.140625" style="107" customWidth="1"/>
    <col min="14348" max="14348" width="23" style="107" customWidth="1"/>
    <col min="14349" max="14594" width="9.140625" style="107"/>
    <col min="14595" max="14595" width="12.7109375" style="107" customWidth="1"/>
    <col min="14596" max="14596" width="17.85546875" style="107" customWidth="1"/>
    <col min="14597" max="14598" width="9.140625" style="107"/>
    <col min="14599" max="14599" width="13.5703125" style="107" customWidth="1"/>
    <col min="14600" max="14601" width="17" style="107" customWidth="1"/>
    <col min="14602" max="14602" width="17.42578125" style="107" customWidth="1"/>
    <col min="14603" max="14603" width="19.140625" style="107" customWidth="1"/>
    <col min="14604" max="14604" width="23" style="107" customWidth="1"/>
    <col min="14605" max="14850" width="9.140625" style="107"/>
    <col min="14851" max="14851" width="12.7109375" style="107" customWidth="1"/>
    <col min="14852" max="14852" width="17.85546875" style="107" customWidth="1"/>
    <col min="14853" max="14854" width="9.140625" style="107"/>
    <col min="14855" max="14855" width="13.5703125" style="107" customWidth="1"/>
    <col min="14856" max="14857" width="17" style="107" customWidth="1"/>
    <col min="14858" max="14858" width="17.42578125" style="107" customWidth="1"/>
    <col min="14859" max="14859" width="19.140625" style="107" customWidth="1"/>
    <col min="14860" max="14860" width="23" style="107" customWidth="1"/>
    <col min="14861" max="15106" width="9.140625" style="107"/>
    <col min="15107" max="15107" width="12.7109375" style="107" customWidth="1"/>
    <col min="15108" max="15108" width="17.85546875" style="107" customWidth="1"/>
    <col min="15109" max="15110" width="9.140625" style="107"/>
    <col min="15111" max="15111" width="13.5703125" style="107" customWidth="1"/>
    <col min="15112" max="15113" width="17" style="107" customWidth="1"/>
    <col min="15114" max="15114" width="17.42578125" style="107" customWidth="1"/>
    <col min="15115" max="15115" width="19.140625" style="107" customWidth="1"/>
    <col min="15116" max="15116" width="23" style="107" customWidth="1"/>
    <col min="15117" max="15362" width="9.140625" style="107"/>
    <col min="15363" max="15363" width="12.7109375" style="107" customWidth="1"/>
    <col min="15364" max="15364" width="17.85546875" style="107" customWidth="1"/>
    <col min="15365" max="15366" width="9.140625" style="107"/>
    <col min="15367" max="15367" width="13.5703125" style="107" customWidth="1"/>
    <col min="15368" max="15369" width="17" style="107" customWidth="1"/>
    <col min="15370" max="15370" width="17.42578125" style="107" customWidth="1"/>
    <col min="15371" max="15371" width="19.140625" style="107" customWidth="1"/>
    <col min="15372" max="15372" width="23" style="107" customWidth="1"/>
    <col min="15373" max="15618" width="9.140625" style="107"/>
    <col min="15619" max="15619" width="12.7109375" style="107" customWidth="1"/>
    <col min="15620" max="15620" width="17.85546875" style="107" customWidth="1"/>
    <col min="15621" max="15622" width="9.140625" style="107"/>
    <col min="15623" max="15623" width="13.5703125" style="107" customWidth="1"/>
    <col min="15624" max="15625" width="17" style="107" customWidth="1"/>
    <col min="15626" max="15626" width="17.42578125" style="107" customWidth="1"/>
    <col min="15627" max="15627" width="19.140625" style="107" customWidth="1"/>
    <col min="15628" max="15628" width="23" style="107" customWidth="1"/>
    <col min="15629" max="15874" width="9.140625" style="107"/>
    <col min="15875" max="15875" width="12.7109375" style="107" customWidth="1"/>
    <col min="15876" max="15876" width="17.85546875" style="107" customWidth="1"/>
    <col min="15877" max="15878" width="9.140625" style="107"/>
    <col min="15879" max="15879" width="13.5703125" style="107" customWidth="1"/>
    <col min="15880" max="15881" width="17" style="107" customWidth="1"/>
    <col min="15882" max="15882" width="17.42578125" style="107" customWidth="1"/>
    <col min="15883" max="15883" width="19.140625" style="107" customWidth="1"/>
    <col min="15884" max="15884" width="23" style="107" customWidth="1"/>
    <col min="15885" max="16130" width="9.140625" style="107"/>
    <col min="16131" max="16131" width="12.7109375" style="107" customWidth="1"/>
    <col min="16132" max="16132" width="17.85546875" style="107" customWidth="1"/>
    <col min="16133" max="16134" width="9.140625" style="107"/>
    <col min="16135" max="16135" width="13.5703125" style="107" customWidth="1"/>
    <col min="16136" max="16137" width="17" style="107" customWidth="1"/>
    <col min="16138" max="16138" width="17.42578125" style="107" customWidth="1"/>
    <col min="16139" max="16139" width="19.140625" style="107" customWidth="1"/>
    <col min="16140" max="16140" width="23" style="107" customWidth="1"/>
    <col min="16141" max="16384" width="9.140625" style="107"/>
  </cols>
  <sheetData>
    <row r="2" spans="2:12" hidden="1" x14ac:dyDescent="0.25"/>
    <row r="3" spans="2:12" hidden="1" x14ac:dyDescent="0.25">
      <c r="E3" s="114"/>
      <c r="F3" s="114"/>
      <c r="G3" s="114"/>
      <c r="H3" s="114"/>
      <c r="I3" s="114"/>
    </row>
    <row r="4" spans="2:12" hidden="1" x14ac:dyDescent="0.25">
      <c r="E4" s="114"/>
      <c r="F4" s="114"/>
      <c r="G4" s="114"/>
      <c r="H4" s="114"/>
      <c r="I4" s="114"/>
    </row>
    <row r="5" spans="2:12" hidden="1" x14ac:dyDescent="0.25">
      <c r="E5" s="114"/>
      <c r="F5" s="114"/>
      <c r="G5" s="114"/>
      <c r="H5" s="114"/>
      <c r="I5" s="114"/>
    </row>
    <row r="6" spans="2:12" x14ac:dyDescent="0.25">
      <c r="E6" s="114"/>
      <c r="F6" s="114"/>
      <c r="G6" s="114"/>
      <c r="H6" s="114"/>
      <c r="I6" s="114"/>
    </row>
    <row r="7" spans="2:12" ht="75" customHeight="1" x14ac:dyDescent="0.25">
      <c r="E7" s="114"/>
      <c r="F7" s="114"/>
      <c r="G7" s="114"/>
      <c r="H7" s="114"/>
      <c r="I7" s="114"/>
    </row>
    <row r="8" spans="2:12" ht="12" customHeight="1" x14ac:dyDescent="0.25">
      <c r="E8" s="674" t="s">
        <v>1606</v>
      </c>
      <c r="F8" s="674"/>
      <c r="G8" s="674"/>
      <c r="H8" s="674"/>
      <c r="I8" s="674"/>
    </row>
    <row r="9" spans="2:12" ht="30.75" x14ac:dyDescent="0.45">
      <c r="D9" s="711" t="s">
        <v>734</v>
      </c>
      <c r="E9" s="711"/>
      <c r="F9" s="711"/>
      <c r="G9" s="711"/>
      <c r="H9" s="711"/>
      <c r="I9" s="711"/>
      <c r="J9" s="711"/>
    </row>
    <row r="10" spans="2:12" ht="32.25" x14ac:dyDescent="0.55000000000000004">
      <c r="D10" s="109" t="s">
        <v>735</v>
      </c>
      <c r="E10" s="230" t="s">
        <v>1809</v>
      </c>
      <c r="F10" s="145"/>
      <c r="G10" s="145"/>
      <c r="H10" s="110" t="s">
        <v>736</v>
      </c>
      <c r="I10" s="110"/>
      <c r="J10" s="110"/>
    </row>
    <row r="12" spans="2:12" x14ac:dyDescent="0.25">
      <c r="B12" s="707" t="s">
        <v>737</v>
      </c>
      <c r="C12" s="707"/>
      <c r="D12" s="707"/>
      <c r="E12" s="705"/>
      <c r="F12" s="705"/>
      <c r="G12" s="705"/>
      <c r="H12" s="234"/>
      <c r="I12" s="234"/>
      <c r="J12" s="234"/>
      <c r="L12" s="469" t="s">
        <v>738</v>
      </c>
    </row>
    <row r="13" spans="2:12" x14ac:dyDescent="0.25">
      <c r="B13" s="707" t="s">
        <v>739</v>
      </c>
      <c r="C13" s="707"/>
      <c r="D13" s="707"/>
      <c r="E13" s="705"/>
      <c r="F13" s="705"/>
      <c r="G13" s="705"/>
      <c r="H13" s="234"/>
      <c r="I13" s="234"/>
      <c r="J13" s="234"/>
      <c r="L13" s="233"/>
    </row>
    <row r="14" spans="2:12" x14ac:dyDescent="0.25">
      <c r="B14" s="707" t="s">
        <v>740</v>
      </c>
      <c r="C14" s="707"/>
      <c r="D14" s="707"/>
      <c r="E14" s="708"/>
      <c r="F14" s="709"/>
      <c r="G14" s="709"/>
      <c r="H14" s="234"/>
      <c r="I14" s="234"/>
      <c r="J14" s="234"/>
      <c r="L14" s="233"/>
    </row>
    <row r="15" spans="2:12" x14ac:dyDescent="0.25">
      <c r="B15" s="234"/>
      <c r="C15" s="234"/>
      <c r="D15" s="234"/>
      <c r="E15" s="234"/>
      <c r="F15" s="234"/>
      <c r="G15" s="234"/>
      <c r="H15" s="234"/>
      <c r="I15" s="234"/>
      <c r="J15" s="234"/>
      <c r="L15" s="233"/>
    </row>
    <row r="16" spans="2:12" ht="20.25" x14ac:dyDescent="0.3">
      <c r="B16" s="236" t="s">
        <v>741</v>
      </c>
      <c r="L16" s="112"/>
    </row>
    <row r="17" spans="2:12" x14ac:dyDescent="0.25">
      <c r="B17" s="710" t="s">
        <v>742</v>
      </c>
      <c r="C17" s="710"/>
      <c r="D17" s="406" t="s">
        <v>743</v>
      </c>
      <c r="E17" s="705"/>
      <c r="F17" s="705"/>
      <c r="G17" s="705"/>
      <c r="H17" s="705"/>
      <c r="I17" s="705"/>
      <c r="J17" s="705"/>
    </row>
    <row r="18" spans="2:12" x14ac:dyDescent="0.25">
      <c r="B18" s="407"/>
      <c r="C18" s="407"/>
      <c r="D18" s="406" t="s">
        <v>744</v>
      </c>
      <c r="E18" s="705"/>
      <c r="F18" s="705"/>
      <c r="G18" s="705"/>
      <c r="H18" s="705"/>
      <c r="I18" s="705"/>
      <c r="J18" s="705"/>
    </row>
    <row r="19" spans="2:12" x14ac:dyDescent="0.25">
      <c r="B19" s="407"/>
      <c r="C19" s="407"/>
      <c r="D19" s="406" t="s">
        <v>744</v>
      </c>
      <c r="E19" s="705"/>
      <c r="F19" s="705"/>
      <c r="G19" s="705"/>
      <c r="H19" s="705"/>
      <c r="I19" s="705"/>
      <c r="J19" s="705"/>
    </row>
    <row r="20" spans="2:12" x14ac:dyDescent="0.25">
      <c r="B20" s="407"/>
      <c r="C20" s="407"/>
      <c r="D20" s="408" t="s">
        <v>1199</v>
      </c>
      <c r="E20" s="705"/>
      <c r="F20" s="705"/>
      <c r="G20" s="705"/>
      <c r="H20" s="705"/>
      <c r="I20" s="705"/>
      <c r="J20" s="705"/>
      <c r="K20" s="231">
        <v>0</v>
      </c>
    </row>
    <row r="21" spans="2:12" ht="15.75" customHeight="1" x14ac:dyDescent="0.25">
      <c r="B21" s="407"/>
      <c r="C21" s="407"/>
      <c r="D21" s="408" t="s">
        <v>745</v>
      </c>
      <c r="E21" s="705"/>
      <c r="F21" s="705"/>
      <c r="G21" s="705"/>
      <c r="H21" s="705"/>
      <c r="I21" s="705"/>
      <c r="J21" s="705"/>
      <c r="K21" s="232">
        <v>0</v>
      </c>
      <c r="L21" s="470"/>
    </row>
    <row r="22" spans="2:12" x14ac:dyDescent="0.25">
      <c r="B22" s="407"/>
      <c r="C22" s="407"/>
      <c r="D22" s="408" t="s">
        <v>746</v>
      </c>
      <c r="E22" s="705"/>
      <c r="F22" s="705"/>
      <c r="G22" s="705"/>
      <c r="H22" s="705"/>
      <c r="I22" s="705"/>
      <c r="J22" s="705"/>
      <c r="L22" s="470"/>
    </row>
    <row r="23" spans="2:12" x14ac:dyDescent="0.25">
      <c r="D23" s="704"/>
      <c r="E23" s="704"/>
      <c r="F23" s="704"/>
      <c r="G23" s="704"/>
      <c r="H23" s="704"/>
      <c r="I23" s="704"/>
      <c r="J23" s="704"/>
    </row>
    <row r="26" spans="2:12" ht="20.25" x14ac:dyDescent="0.3">
      <c r="B26" s="236" t="s">
        <v>747</v>
      </c>
      <c r="C26" s="234"/>
      <c r="D26" s="234"/>
      <c r="E26" s="234"/>
      <c r="F26" s="234"/>
      <c r="G26" s="234"/>
      <c r="H26" s="234"/>
      <c r="I26" s="234"/>
      <c r="J26" s="234"/>
      <c r="K26" s="232"/>
      <c r="L26" s="471" t="s">
        <v>748</v>
      </c>
    </row>
    <row r="27" spans="2:12" ht="15.75" customHeight="1" x14ac:dyDescent="0.25">
      <c r="B27" s="234"/>
      <c r="C27" s="234"/>
      <c r="D27" s="706" t="s">
        <v>1677</v>
      </c>
      <c r="E27" s="706"/>
      <c r="F27" s="706"/>
      <c r="G27" s="706"/>
      <c r="H27" s="706"/>
      <c r="I27" s="706"/>
      <c r="J27" s="706"/>
      <c r="K27" s="232"/>
      <c r="L27" s="472"/>
    </row>
    <row r="28" spans="2:12" x14ac:dyDescent="0.25">
      <c r="B28" s="234"/>
      <c r="C28" s="234"/>
      <c r="D28" s="707" t="s">
        <v>1678</v>
      </c>
      <c r="E28" s="707"/>
      <c r="F28" s="707"/>
      <c r="G28" s="707"/>
      <c r="H28" s="707"/>
      <c r="I28" s="707"/>
      <c r="J28" s="707"/>
      <c r="K28" s="232"/>
      <c r="L28" s="472"/>
    </row>
    <row r="29" spans="2:12" x14ac:dyDescent="0.25">
      <c r="B29" s="234"/>
      <c r="C29" s="234"/>
      <c r="D29" s="705"/>
      <c r="E29" s="705"/>
      <c r="F29" s="705"/>
      <c r="G29" s="705"/>
      <c r="H29" s="705"/>
      <c r="I29" s="705"/>
      <c r="J29" s="705"/>
      <c r="K29" s="232"/>
      <c r="L29" s="472"/>
    </row>
    <row r="30" spans="2:12" x14ac:dyDescent="0.25">
      <c r="B30" s="234"/>
      <c r="C30" s="234"/>
      <c r="D30" s="705"/>
      <c r="E30" s="705"/>
      <c r="F30" s="705"/>
      <c r="G30" s="705"/>
      <c r="H30" s="705"/>
      <c r="I30" s="705"/>
      <c r="J30" s="705"/>
      <c r="K30" s="232"/>
      <c r="L30" s="472"/>
    </row>
    <row r="31" spans="2:12" x14ac:dyDescent="0.25">
      <c r="B31" s="234"/>
      <c r="C31" s="234"/>
      <c r="D31" s="705"/>
      <c r="E31" s="705"/>
      <c r="F31" s="705"/>
      <c r="G31" s="705"/>
      <c r="H31" s="705"/>
      <c r="I31" s="705"/>
      <c r="J31" s="705"/>
      <c r="K31" s="232"/>
      <c r="L31" s="472"/>
    </row>
    <row r="32" spans="2:12" hidden="1" x14ac:dyDescent="0.25">
      <c r="D32" s="704"/>
      <c r="E32" s="704"/>
      <c r="F32" s="704"/>
      <c r="G32" s="704"/>
      <c r="H32" s="704"/>
      <c r="I32" s="704"/>
      <c r="J32" s="704"/>
      <c r="K32" s="108" t="s">
        <v>749</v>
      </c>
      <c r="L32" s="473"/>
    </row>
    <row r="33" spans="2:12" hidden="1" x14ac:dyDescent="0.25">
      <c r="D33" s="704"/>
      <c r="E33" s="704"/>
      <c r="F33" s="704"/>
      <c r="G33" s="704"/>
      <c r="H33" s="704"/>
      <c r="I33" s="704"/>
      <c r="J33" s="704"/>
      <c r="L33" s="473"/>
    </row>
    <row r="34" spans="2:12" hidden="1" x14ac:dyDescent="0.25">
      <c r="D34" s="704"/>
      <c r="E34" s="704"/>
      <c r="F34" s="704"/>
      <c r="G34" s="704"/>
      <c r="H34" s="704"/>
      <c r="I34" s="704"/>
      <c r="J34" s="704"/>
      <c r="L34" s="473"/>
    </row>
    <row r="35" spans="2:12" hidden="1" x14ac:dyDescent="0.25">
      <c r="D35" s="704"/>
      <c r="E35" s="704"/>
      <c r="F35" s="704"/>
      <c r="G35" s="704"/>
      <c r="H35" s="704"/>
      <c r="I35" s="704"/>
      <c r="J35" s="704"/>
      <c r="L35" s="473"/>
    </row>
    <row r="36" spans="2:12" hidden="1" x14ac:dyDescent="0.25">
      <c r="D36" s="704" t="s">
        <v>257</v>
      </c>
      <c r="E36" s="704"/>
      <c r="F36" s="704"/>
      <c r="G36" s="704"/>
      <c r="H36" s="704"/>
      <c r="I36" s="704"/>
      <c r="J36" s="704"/>
      <c r="L36" s="473"/>
    </row>
    <row r="37" spans="2:12" hidden="1" x14ac:dyDescent="0.25">
      <c r="D37" s="704"/>
      <c r="E37" s="704"/>
      <c r="F37" s="704"/>
      <c r="G37" s="704"/>
      <c r="H37" s="704"/>
      <c r="I37" s="704"/>
      <c r="J37" s="704"/>
      <c r="L37" s="473"/>
    </row>
    <row r="38" spans="2:12" hidden="1" x14ac:dyDescent="0.25">
      <c r="D38" s="704"/>
      <c r="E38" s="704"/>
      <c r="F38" s="704"/>
      <c r="G38" s="704"/>
      <c r="H38" s="704"/>
      <c r="I38" s="704"/>
      <c r="J38" s="704"/>
      <c r="L38" s="473"/>
    </row>
    <row r="39" spans="2:12" hidden="1" x14ac:dyDescent="0.25">
      <c r="D39" s="704"/>
      <c r="E39" s="704"/>
      <c r="F39" s="704"/>
      <c r="G39" s="704"/>
      <c r="H39" s="704"/>
      <c r="I39" s="704"/>
      <c r="J39" s="704"/>
      <c r="L39" s="473"/>
    </row>
    <row r="40" spans="2:12" hidden="1" x14ac:dyDescent="0.25">
      <c r="D40" s="704"/>
      <c r="E40" s="704"/>
      <c r="F40" s="704"/>
      <c r="G40" s="704"/>
      <c r="H40" s="704"/>
      <c r="I40" s="704"/>
      <c r="J40" s="704"/>
      <c r="L40" s="473"/>
    </row>
    <row r="41" spans="2:12" hidden="1" x14ac:dyDescent="0.25">
      <c r="D41" s="704"/>
      <c r="E41" s="704"/>
      <c r="F41" s="704"/>
      <c r="G41" s="704"/>
      <c r="H41" s="704"/>
      <c r="I41" s="704"/>
      <c r="J41" s="704"/>
      <c r="L41" s="473"/>
    </row>
    <row r="42" spans="2:12" hidden="1" x14ac:dyDescent="0.25">
      <c r="D42" s="704"/>
      <c r="E42" s="704"/>
      <c r="F42" s="704"/>
      <c r="G42" s="704"/>
      <c r="H42" s="704"/>
      <c r="I42" s="704"/>
      <c r="J42" s="704"/>
      <c r="L42" s="473"/>
    </row>
    <row r="43" spans="2:12" hidden="1" x14ac:dyDescent="0.25">
      <c r="D43" s="704"/>
      <c r="E43" s="704"/>
      <c r="F43" s="704"/>
      <c r="G43" s="704"/>
      <c r="H43" s="704"/>
      <c r="I43" s="704"/>
      <c r="J43" s="704"/>
      <c r="L43" s="473"/>
    </row>
    <row r="44" spans="2:12" hidden="1" x14ac:dyDescent="0.25">
      <c r="D44" s="704"/>
      <c r="E44" s="704"/>
      <c r="F44" s="704"/>
      <c r="G44" s="704"/>
      <c r="H44" s="704"/>
      <c r="I44" s="704"/>
      <c r="J44" s="704"/>
      <c r="L44" s="473"/>
    </row>
    <row r="45" spans="2:12" hidden="1" x14ac:dyDescent="0.25">
      <c r="D45" s="704"/>
      <c r="E45" s="704"/>
      <c r="F45" s="704"/>
      <c r="G45" s="704"/>
      <c r="H45" s="704"/>
      <c r="I45" s="704"/>
      <c r="J45" s="704"/>
      <c r="L45" s="473"/>
    </row>
    <row r="46" spans="2:12" x14ac:dyDescent="0.25">
      <c r="D46" s="704"/>
      <c r="E46" s="704"/>
      <c r="F46" s="704"/>
      <c r="G46" s="704"/>
      <c r="H46" s="704"/>
      <c r="I46" s="704"/>
      <c r="J46" s="704"/>
      <c r="L46" s="112"/>
    </row>
    <row r="47" spans="2:12" ht="20.25" x14ac:dyDescent="0.3">
      <c r="D47" s="702"/>
      <c r="E47" s="702"/>
      <c r="F47" s="702"/>
      <c r="G47" s="702"/>
      <c r="H47" s="702"/>
      <c r="I47" s="702"/>
      <c r="J47" s="702"/>
      <c r="L47" s="112"/>
    </row>
    <row r="48" spans="2:12" ht="20.25" x14ac:dyDescent="0.3">
      <c r="B48" s="236" t="s">
        <v>750</v>
      </c>
      <c r="C48" s="234"/>
      <c r="D48" s="404"/>
      <c r="E48" s="405" t="s">
        <v>751</v>
      </c>
      <c r="F48" s="404"/>
      <c r="G48" s="703" t="s">
        <v>144</v>
      </c>
      <c r="H48" s="703"/>
      <c r="I48" s="703"/>
      <c r="J48" s="703"/>
      <c r="K48" s="232"/>
      <c r="L48" s="474"/>
    </row>
    <row r="49" spans="2:12" x14ac:dyDescent="0.25">
      <c r="D49" s="704"/>
      <c r="E49" s="704"/>
      <c r="F49" s="704"/>
      <c r="G49" s="704"/>
      <c r="H49" s="704"/>
      <c r="I49" s="704"/>
      <c r="J49" s="704"/>
      <c r="L49" s="112"/>
    </row>
    <row r="50" spans="2:12" ht="20.25" x14ac:dyDescent="0.3">
      <c r="D50" s="702"/>
      <c r="E50" s="702"/>
      <c r="F50" s="702"/>
      <c r="G50" s="702"/>
      <c r="H50" s="702"/>
      <c r="I50" s="702"/>
      <c r="J50" s="702"/>
      <c r="L50" s="112"/>
    </row>
    <row r="51" spans="2:12" x14ac:dyDescent="0.25">
      <c r="D51" s="704" t="s">
        <v>1723</v>
      </c>
      <c r="E51" s="704"/>
      <c r="F51" s="704"/>
      <c r="G51" s="704"/>
      <c r="H51" s="704"/>
      <c r="I51" s="704"/>
      <c r="J51" s="704"/>
      <c r="L51" s="112"/>
    </row>
    <row r="52" spans="2:12" ht="20.25" x14ac:dyDescent="0.3">
      <c r="D52" s="702"/>
      <c r="E52" s="702"/>
      <c r="F52" s="702"/>
      <c r="G52" s="702"/>
      <c r="H52" s="702"/>
      <c r="I52" s="702"/>
      <c r="J52" s="702"/>
      <c r="L52" s="112"/>
    </row>
    <row r="53" spans="2:12" ht="20.25" x14ac:dyDescent="0.3">
      <c r="B53" s="236" t="s">
        <v>1657</v>
      </c>
      <c r="E53" s="107" t="s">
        <v>1658</v>
      </c>
      <c r="G53" s="231">
        <v>0</v>
      </c>
      <c r="J53" s="107" t="s">
        <v>1730</v>
      </c>
      <c r="K53" s="465">
        <f>ESTIMATE!B106</f>
        <v>0</v>
      </c>
    </row>
    <row r="54" spans="2:12" x14ac:dyDescent="0.25">
      <c r="E54" s="107" t="s">
        <v>1724</v>
      </c>
      <c r="I54" s="464">
        <f>G53-K53</f>
        <v>0</v>
      </c>
    </row>
    <row r="55" spans="2:12" ht="52.5" customHeight="1" x14ac:dyDescent="0.25">
      <c r="D55" s="698" t="s">
        <v>1754</v>
      </c>
      <c r="E55" s="698"/>
      <c r="F55" s="698"/>
      <c r="G55" s="698"/>
      <c r="H55" s="698"/>
      <c r="I55" s="698"/>
      <c r="J55" s="698"/>
      <c r="L55" s="112"/>
    </row>
    <row r="56" spans="2:12" ht="20.25" x14ac:dyDescent="0.3">
      <c r="D56" s="702"/>
      <c r="E56" s="702"/>
      <c r="F56" s="702"/>
      <c r="G56" s="702"/>
      <c r="H56" s="702"/>
      <c r="I56" s="702"/>
      <c r="J56" s="702"/>
      <c r="L56" s="112"/>
    </row>
    <row r="57" spans="2:12" ht="20.25" x14ac:dyDescent="0.3">
      <c r="B57" s="236" t="s">
        <v>752</v>
      </c>
      <c r="C57" s="234"/>
      <c r="D57" s="234"/>
      <c r="E57" s="234"/>
      <c r="F57" s="234"/>
      <c r="G57" s="234"/>
      <c r="H57" s="234"/>
      <c r="I57" s="234"/>
      <c r="J57" s="234"/>
      <c r="K57" s="232"/>
    </row>
    <row r="58" spans="2:12" ht="15.75" customHeight="1" x14ac:dyDescent="0.25">
      <c r="B58" s="234"/>
      <c r="C58" s="234"/>
      <c r="D58" s="700" t="s">
        <v>753</v>
      </c>
      <c r="E58" s="700"/>
      <c r="F58" s="700"/>
      <c r="G58" s="261" t="s">
        <v>754</v>
      </c>
      <c r="H58" s="261" t="s">
        <v>755</v>
      </c>
      <c r="I58" s="261" t="s">
        <v>1</v>
      </c>
      <c r="J58" s="237"/>
      <c r="K58" s="231"/>
      <c r="L58" s="474"/>
    </row>
    <row r="59" spans="2:12" ht="21" x14ac:dyDescent="0.25">
      <c r="B59" s="234"/>
      <c r="C59" s="234"/>
      <c r="D59" s="699" t="s">
        <v>756</v>
      </c>
      <c r="E59" s="699"/>
      <c r="F59" s="699"/>
      <c r="G59" s="410">
        <v>0</v>
      </c>
      <c r="H59" s="410">
        <v>0</v>
      </c>
      <c r="I59" s="410">
        <f>G59+H59</f>
        <v>0</v>
      </c>
      <c r="J59" s="235"/>
      <c r="K59" s="232"/>
      <c r="L59" s="474"/>
    </row>
    <row r="60" spans="2:12" ht="21" x14ac:dyDescent="0.25">
      <c r="B60" s="234"/>
      <c r="C60" s="234"/>
      <c r="D60" s="699" t="s">
        <v>589</v>
      </c>
      <c r="E60" s="699"/>
      <c r="F60" s="699"/>
      <c r="G60" s="411">
        <v>0</v>
      </c>
      <c r="H60" s="411">
        <v>0</v>
      </c>
      <c r="I60" s="411">
        <f>G60+H60</f>
        <v>0</v>
      </c>
      <c r="J60" s="237"/>
      <c r="K60" s="231"/>
      <c r="L60" s="474"/>
    </row>
    <row r="61" spans="2:12" ht="21" x14ac:dyDescent="0.25">
      <c r="B61" s="234"/>
      <c r="C61" s="234"/>
      <c r="D61" s="699" t="s">
        <v>590</v>
      </c>
      <c r="E61" s="699"/>
      <c r="F61" s="699"/>
      <c r="G61" s="410">
        <v>0</v>
      </c>
      <c r="H61" s="410">
        <v>0</v>
      </c>
      <c r="I61" s="410">
        <f t="shared" ref="I61:I75" si="0">G61+H61</f>
        <v>0</v>
      </c>
      <c r="J61" s="235"/>
      <c r="K61" s="232"/>
      <c r="L61" s="474"/>
    </row>
    <row r="62" spans="2:12" ht="21" x14ac:dyDescent="0.25">
      <c r="B62" s="234"/>
      <c r="C62" s="234"/>
      <c r="D62" s="699" t="s">
        <v>603</v>
      </c>
      <c r="E62" s="699"/>
      <c r="F62" s="699"/>
      <c r="G62" s="411">
        <v>0</v>
      </c>
      <c r="H62" s="411">
        <v>0</v>
      </c>
      <c r="I62" s="411">
        <f t="shared" si="0"/>
        <v>0</v>
      </c>
      <c r="J62" s="237"/>
      <c r="K62" s="231"/>
      <c r="L62" s="474"/>
    </row>
    <row r="63" spans="2:12" ht="21" x14ac:dyDescent="0.25">
      <c r="B63" s="234"/>
      <c r="C63" s="234"/>
      <c r="D63" s="699" t="s">
        <v>592</v>
      </c>
      <c r="E63" s="699"/>
      <c r="F63" s="699"/>
      <c r="G63" s="410">
        <v>0</v>
      </c>
      <c r="H63" s="410">
        <v>0</v>
      </c>
      <c r="I63" s="410">
        <f t="shared" si="0"/>
        <v>0</v>
      </c>
      <c r="J63" s="235"/>
      <c r="K63" s="232"/>
      <c r="L63" s="474"/>
    </row>
    <row r="64" spans="2:12" ht="21" x14ac:dyDescent="0.25">
      <c r="B64" s="234"/>
      <c r="C64" s="234"/>
      <c r="D64" s="699" t="s">
        <v>607</v>
      </c>
      <c r="E64" s="699"/>
      <c r="F64" s="699"/>
      <c r="G64" s="411">
        <v>0</v>
      </c>
      <c r="H64" s="411">
        <v>0</v>
      </c>
      <c r="I64" s="411">
        <f t="shared" si="0"/>
        <v>0</v>
      </c>
      <c r="J64" s="237"/>
      <c r="K64" s="231"/>
      <c r="L64" s="474"/>
    </row>
    <row r="65" spans="2:12" ht="21" x14ac:dyDescent="0.25">
      <c r="B65" s="234"/>
      <c r="C65" s="234"/>
      <c r="D65" s="699" t="s">
        <v>757</v>
      </c>
      <c r="E65" s="699"/>
      <c r="F65" s="699"/>
      <c r="G65" s="410">
        <v>0</v>
      </c>
      <c r="H65" s="410">
        <v>0</v>
      </c>
      <c r="I65" s="410">
        <f t="shared" si="0"/>
        <v>0</v>
      </c>
      <c r="J65" s="235"/>
      <c r="K65" s="232"/>
      <c r="L65" s="474"/>
    </row>
    <row r="66" spans="2:12" ht="21" x14ac:dyDescent="0.25">
      <c r="B66" s="234"/>
      <c r="C66" s="234"/>
      <c r="D66" s="699" t="s">
        <v>595</v>
      </c>
      <c r="E66" s="699"/>
      <c r="F66" s="699"/>
      <c r="G66" s="411">
        <v>0</v>
      </c>
      <c r="H66" s="411">
        <v>0</v>
      </c>
      <c r="I66" s="411">
        <f t="shared" si="0"/>
        <v>0</v>
      </c>
      <c r="J66" s="237"/>
      <c r="K66" s="231"/>
      <c r="L66" s="474"/>
    </row>
    <row r="67" spans="2:12" ht="21" x14ac:dyDescent="0.25">
      <c r="B67" s="234"/>
      <c r="C67" s="234"/>
      <c r="D67" s="699" t="s">
        <v>33</v>
      </c>
      <c r="E67" s="699"/>
      <c r="F67" s="699"/>
      <c r="G67" s="410">
        <v>0</v>
      </c>
      <c r="H67" s="410">
        <v>0</v>
      </c>
      <c r="I67" s="410">
        <f t="shared" si="0"/>
        <v>0</v>
      </c>
      <c r="J67" s="235"/>
      <c r="K67" s="232"/>
      <c r="L67" s="474"/>
    </row>
    <row r="68" spans="2:12" ht="15.75" customHeight="1" x14ac:dyDescent="0.25">
      <c r="B68" s="234"/>
      <c r="C68" s="234"/>
      <c r="D68" s="699" t="s">
        <v>759</v>
      </c>
      <c r="E68" s="699"/>
      <c r="F68" s="699"/>
      <c r="G68" s="411">
        <v>0</v>
      </c>
      <c r="H68" s="411">
        <v>0</v>
      </c>
      <c r="I68" s="411">
        <f t="shared" si="0"/>
        <v>0</v>
      </c>
      <c r="J68" s="237"/>
      <c r="K68" s="231"/>
      <c r="L68" s="474"/>
    </row>
    <row r="69" spans="2:12" ht="21" x14ac:dyDescent="0.25">
      <c r="B69" s="234"/>
      <c r="C69" s="234"/>
      <c r="D69" s="699" t="s">
        <v>593</v>
      </c>
      <c r="E69" s="699"/>
      <c r="F69" s="699"/>
      <c r="G69" s="410">
        <v>0</v>
      </c>
      <c r="H69" s="410">
        <v>0</v>
      </c>
      <c r="I69" s="410">
        <f t="shared" si="0"/>
        <v>0</v>
      </c>
      <c r="J69" s="235"/>
      <c r="K69" s="232"/>
      <c r="L69" s="474"/>
    </row>
    <row r="70" spans="2:12" ht="21" hidden="1" customHeight="1" x14ac:dyDescent="0.25">
      <c r="B70" s="234"/>
      <c r="C70" s="234"/>
      <c r="D70" s="699" t="s">
        <v>33</v>
      </c>
      <c r="E70" s="699"/>
      <c r="F70" s="699"/>
      <c r="G70" s="411">
        <v>0</v>
      </c>
      <c r="H70" s="411">
        <v>0</v>
      </c>
      <c r="I70" s="411">
        <f t="shared" si="0"/>
        <v>0</v>
      </c>
      <c r="J70" s="237"/>
      <c r="K70" s="231"/>
      <c r="L70" s="474"/>
    </row>
    <row r="71" spans="2:12" ht="21" hidden="1" customHeight="1" x14ac:dyDescent="0.25">
      <c r="B71" s="234"/>
      <c r="C71" s="234"/>
      <c r="D71" s="699" t="s">
        <v>33</v>
      </c>
      <c r="E71" s="699"/>
      <c r="F71" s="699"/>
      <c r="G71" s="410">
        <v>0</v>
      </c>
      <c r="H71" s="410">
        <v>0</v>
      </c>
      <c r="I71" s="410">
        <f t="shared" si="0"/>
        <v>0</v>
      </c>
      <c r="J71" s="235"/>
      <c r="K71" s="232"/>
      <c r="L71" s="474"/>
    </row>
    <row r="72" spans="2:12" ht="21" hidden="1" customHeight="1" x14ac:dyDescent="0.25">
      <c r="B72" s="234"/>
      <c r="C72" s="234"/>
      <c r="D72" s="699" t="s">
        <v>33</v>
      </c>
      <c r="E72" s="699"/>
      <c r="F72" s="699"/>
      <c r="G72" s="411">
        <v>0</v>
      </c>
      <c r="H72" s="411">
        <v>0</v>
      </c>
      <c r="I72" s="411">
        <f t="shared" si="0"/>
        <v>0</v>
      </c>
      <c r="J72" s="237"/>
      <c r="K72" s="231"/>
      <c r="L72" s="474"/>
    </row>
    <row r="73" spans="2:12" ht="21" hidden="1" customHeight="1" x14ac:dyDescent="0.25">
      <c r="B73" s="234"/>
      <c r="C73" s="234" t="s">
        <v>257</v>
      </c>
      <c r="D73" s="699" t="s">
        <v>33</v>
      </c>
      <c r="E73" s="699"/>
      <c r="F73" s="699"/>
      <c r="G73" s="410">
        <v>0</v>
      </c>
      <c r="H73" s="410">
        <v>0</v>
      </c>
      <c r="I73" s="410">
        <f t="shared" si="0"/>
        <v>0</v>
      </c>
      <c r="J73" s="235"/>
      <c r="K73" s="232"/>
      <c r="L73" s="474"/>
    </row>
    <row r="74" spans="2:12" ht="21" hidden="1" customHeight="1" x14ac:dyDescent="0.25">
      <c r="B74" s="234"/>
      <c r="C74" s="234"/>
      <c r="D74" s="699" t="s">
        <v>33</v>
      </c>
      <c r="E74" s="699"/>
      <c r="F74" s="699"/>
      <c r="G74" s="412">
        <v>0</v>
      </c>
      <c r="H74" s="412">
        <v>0</v>
      </c>
      <c r="I74" s="411">
        <f t="shared" si="0"/>
        <v>0</v>
      </c>
      <c r="J74" s="237"/>
      <c r="K74" s="231"/>
      <c r="L74" s="474"/>
    </row>
    <row r="75" spans="2:12" ht="21" hidden="1" customHeight="1" x14ac:dyDescent="0.25">
      <c r="B75" s="234"/>
      <c r="C75" s="234"/>
      <c r="D75" s="699" t="s">
        <v>33</v>
      </c>
      <c r="E75" s="699"/>
      <c r="F75" s="699"/>
      <c r="G75" s="413">
        <v>0</v>
      </c>
      <c r="H75" s="413">
        <v>0</v>
      </c>
      <c r="I75" s="410">
        <f t="shared" si="0"/>
        <v>0</v>
      </c>
      <c r="J75" s="235"/>
      <c r="K75" s="232"/>
      <c r="L75" s="474"/>
    </row>
    <row r="76" spans="2:12" ht="21" x14ac:dyDescent="0.35">
      <c r="B76" s="234"/>
      <c r="C76" s="234"/>
      <c r="D76" s="699"/>
      <c r="E76" s="699"/>
      <c r="F76" s="699"/>
      <c r="G76" s="414"/>
      <c r="H76" s="414"/>
      <c r="I76" s="414"/>
      <c r="J76" s="237"/>
      <c r="K76" s="231"/>
      <c r="L76" s="474"/>
    </row>
    <row r="77" spans="2:12" ht="21" x14ac:dyDescent="0.25">
      <c r="B77" s="234"/>
      <c r="C77" s="234"/>
      <c r="D77" s="700" t="s">
        <v>760</v>
      </c>
      <c r="E77" s="700"/>
      <c r="F77" s="700"/>
      <c r="G77" s="415">
        <f>SUM(G59:G75)</f>
        <v>0</v>
      </c>
      <c r="H77" s="415">
        <f>SUM(H59:H75)</f>
        <v>0</v>
      </c>
      <c r="I77" s="415">
        <f>SUM(I59:I75)</f>
        <v>0</v>
      </c>
      <c r="J77" s="238"/>
      <c r="K77" s="239">
        <f>I77</f>
        <v>0</v>
      </c>
      <c r="L77" s="474"/>
    </row>
    <row r="80" spans="2:12" ht="20.25" x14ac:dyDescent="0.3">
      <c r="B80" s="236" t="s">
        <v>1080</v>
      </c>
      <c r="C80" s="234"/>
      <c r="D80" s="240"/>
      <c r="E80" s="240"/>
      <c r="F80" s="240"/>
      <c r="G80" s="240"/>
      <c r="H80" s="240"/>
      <c r="I80" s="240"/>
      <c r="J80" s="240"/>
      <c r="K80" s="232"/>
    </row>
    <row r="81" spans="2:12" x14ac:dyDescent="0.25">
      <c r="B81" s="234"/>
      <c r="C81" s="234"/>
      <c r="D81" s="701" t="s">
        <v>1081</v>
      </c>
      <c r="E81" s="701"/>
      <c r="F81" s="701"/>
      <c r="G81" s="701"/>
      <c r="H81" s="701"/>
      <c r="I81" s="701"/>
      <c r="J81" s="701"/>
      <c r="K81" s="232"/>
    </row>
    <row r="82" spans="2:12" ht="15.75" customHeight="1" x14ac:dyDescent="0.25"/>
    <row r="83" spans="2:12" ht="20.25" x14ac:dyDescent="0.3">
      <c r="B83" s="111" t="s">
        <v>1082</v>
      </c>
    </row>
    <row r="84" spans="2:12" ht="19.5" customHeight="1" x14ac:dyDescent="0.25">
      <c r="D84" s="698" t="s">
        <v>1616</v>
      </c>
      <c r="E84" s="678"/>
      <c r="F84" s="678"/>
      <c r="G84" s="678"/>
      <c r="H84" s="678"/>
      <c r="I84" s="678"/>
      <c r="J84" s="678"/>
      <c r="K84" s="678"/>
    </row>
    <row r="85" spans="2:12" ht="19.5" customHeight="1" x14ac:dyDescent="0.25">
      <c r="D85" s="698" t="s">
        <v>1083</v>
      </c>
      <c r="E85" s="678"/>
      <c r="F85" s="678"/>
      <c r="G85" s="678"/>
      <c r="H85" s="678"/>
      <c r="I85" s="678"/>
      <c r="J85" s="678"/>
      <c r="K85" s="678"/>
    </row>
    <row r="86" spans="2:12" ht="18.75" customHeight="1" x14ac:dyDescent="0.25"/>
    <row r="87" spans="2:12" ht="18.75" customHeight="1" x14ac:dyDescent="0.25"/>
    <row r="88" spans="2:12" ht="20.25" x14ac:dyDescent="0.3">
      <c r="B88" s="236" t="s">
        <v>761</v>
      </c>
      <c r="C88" s="234"/>
      <c r="D88" s="240"/>
      <c r="E88" s="240"/>
      <c r="F88" s="240"/>
      <c r="G88" s="240"/>
      <c r="H88" s="240"/>
      <c r="I88" s="240"/>
      <c r="J88" s="240"/>
      <c r="K88" s="232"/>
      <c r="L88" s="475"/>
    </row>
    <row r="89" spans="2:12" x14ac:dyDescent="0.25">
      <c r="B89" s="234"/>
      <c r="C89" s="234"/>
      <c r="D89" s="679" t="s">
        <v>257</v>
      </c>
      <c r="E89" s="679"/>
      <c r="F89" s="679"/>
      <c r="G89" s="679"/>
      <c r="H89" s="679"/>
      <c r="I89" s="679"/>
      <c r="J89" s="679"/>
      <c r="K89" s="232"/>
      <c r="L89" s="475"/>
    </row>
    <row r="90" spans="2:12" x14ac:dyDescent="0.25">
      <c r="B90" s="234"/>
      <c r="C90" s="234"/>
      <c r="D90" s="679" t="s">
        <v>762</v>
      </c>
      <c r="E90" s="679"/>
      <c r="F90" s="679"/>
      <c r="G90" s="679"/>
      <c r="H90" s="679"/>
      <c r="I90" s="679"/>
      <c r="J90" s="679"/>
      <c r="K90" s="231">
        <v>0</v>
      </c>
      <c r="L90" s="475"/>
    </row>
    <row r="91" spans="2:12" x14ac:dyDescent="0.25">
      <c r="B91" s="234"/>
      <c r="C91" s="234"/>
      <c r="D91" s="240" t="s">
        <v>763</v>
      </c>
      <c r="E91" s="240"/>
      <c r="F91" s="240"/>
      <c r="G91" s="240"/>
      <c r="H91" s="240"/>
      <c r="I91" s="240"/>
      <c r="J91" s="240"/>
      <c r="K91" s="231"/>
      <c r="L91" s="475"/>
    </row>
    <row r="92" spans="2:12" x14ac:dyDescent="0.25">
      <c r="B92" s="234"/>
      <c r="C92" s="234"/>
      <c r="D92" s="679" t="s">
        <v>764</v>
      </c>
      <c r="E92" s="679"/>
      <c r="F92" s="679"/>
      <c r="G92" s="679"/>
      <c r="H92" s="679"/>
      <c r="I92" s="679"/>
      <c r="J92" s="679"/>
      <c r="K92" s="232"/>
      <c r="L92" s="475"/>
    </row>
    <row r="93" spans="2:12" x14ac:dyDescent="0.25">
      <c r="B93" s="234"/>
      <c r="C93" s="234"/>
      <c r="D93" s="679" t="s">
        <v>765</v>
      </c>
      <c r="E93" s="679"/>
      <c r="F93" s="679"/>
      <c r="G93" s="679"/>
      <c r="H93" s="679"/>
      <c r="I93" s="679"/>
      <c r="J93" s="679"/>
      <c r="K93" s="232"/>
      <c r="L93" s="475"/>
    </row>
    <row r="94" spans="2:12" x14ac:dyDescent="0.25">
      <c r="B94" s="234"/>
      <c r="C94" s="234"/>
      <c r="D94" s="687" t="s">
        <v>766</v>
      </c>
      <c r="E94" s="679"/>
      <c r="F94" s="679"/>
      <c r="G94" s="679"/>
      <c r="H94" s="679"/>
      <c r="I94" s="679"/>
      <c r="J94" s="679"/>
      <c r="K94" s="232"/>
      <c r="L94" s="475"/>
    </row>
    <row r="95" spans="2:12" ht="18.75" x14ac:dyDescent="0.3">
      <c r="B95" s="682" t="s">
        <v>767</v>
      </c>
      <c r="C95" s="682"/>
      <c r="D95" s="680" t="s">
        <v>768</v>
      </c>
      <c r="E95" s="680"/>
      <c r="F95" s="680"/>
      <c r="G95" s="680"/>
      <c r="H95" s="680"/>
      <c r="I95" s="680"/>
      <c r="J95" s="680"/>
      <c r="K95" s="241" t="s">
        <v>769</v>
      </c>
      <c r="L95" s="476"/>
    </row>
    <row r="96" spans="2:12" x14ac:dyDescent="0.25">
      <c r="D96" s="156"/>
      <c r="E96" s="156"/>
      <c r="F96" s="156"/>
      <c r="G96" s="228"/>
      <c r="H96" s="156"/>
      <c r="I96" s="156"/>
      <c r="J96" s="156"/>
    </row>
    <row r="97" spans="2:11" ht="20.25" x14ac:dyDescent="0.3">
      <c r="B97" s="236" t="s">
        <v>1084</v>
      </c>
      <c r="C97" s="234"/>
      <c r="D97" s="240"/>
      <c r="E97" s="240"/>
      <c r="F97" s="240"/>
      <c r="G97" s="240"/>
      <c r="H97" s="240"/>
      <c r="I97" s="240"/>
      <c r="J97" s="240"/>
      <c r="K97" s="232"/>
    </row>
    <row r="98" spans="2:11" x14ac:dyDescent="0.25">
      <c r="B98" s="234"/>
      <c r="C98" s="234"/>
      <c r="D98" s="240"/>
      <c r="E98" s="240"/>
      <c r="F98" s="240"/>
      <c r="G98" s="240"/>
      <c r="H98" s="240"/>
      <c r="I98" s="240"/>
      <c r="J98" s="240"/>
      <c r="K98" s="232"/>
    </row>
    <row r="99" spans="2:11" x14ac:dyDescent="0.25">
      <c r="B99" s="234"/>
      <c r="C99" s="234"/>
      <c r="D99" s="701" t="s">
        <v>1755</v>
      </c>
      <c r="E99" s="701"/>
      <c r="F99" s="701"/>
      <c r="G99" s="701"/>
      <c r="H99" s="701"/>
      <c r="I99" s="701"/>
      <c r="J99" s="701"/>
      <c r="K99" s="701"/>
    </row>
    <row r="100" spans="2:11" x14ac:dyDescent="0.25">
      <c r="B100" s="234"/>
      <c r="C100" s="234"/>
      <c r="D100" s="701" t="s">
        <v>1085</v>
      </c>
      <c r="E100" s="701"/>
      <c r="F100" s="701"/>
      <c r="G100" s="701"/>
      <c r="H100" s="701"/>
      <c r="I100" s="701"/>
      <c r="J100" s="701"/>
      <c r="K100" s="701"/>
    </row>
    <row r="101" spans="2:11" ht="15.75" customHeight="1" x14ac:dyDescent="0.25">
      <c r="B101" s="234"/>
      <c r="C101" s="234"/>
      <c r="D101" s="701" t="s">
        <v>1086</v>
      </c>
      <c r="E101" s="701"/>
      <c r="F101" s="701"/>
      <c r="G101" s="701"/>
      <c r="H101" s="701"/>
      <c r="I101" s="701"/>
      <c r="J101" s="701"/>
      <c r="K101" s="701"/>
    </row>
    <row r="102" spans="2:11" x14ac:dyDescent="0.25">
      <c r="D102" s="156"/>
      <c r="E102" s="156"/>
      <c r="F102" s="156"/>
      <c r="G102" s="156"/>
      <c r="H102" s="156"/>
      <c r="I102" s="156"/>
      <c r="J102" s="156"/>
    </row>
    <row r="103" spans="2:11" ht="20.25" x14ac:dyDescent="0.3">
      <c r="B103" s="236" t="s">
        <v>770</v>
      </c>
      <c r="C103" s="234"/>
      <c r="D103" s="240"/>
      <c r="E103" s="240"/>
      <c r="F103" s="240"/>
      <c r="G103" s="240"/>
      <c r="H103" s="240"/>
      <c r="I103" s="240"/>
      <c r="J103" s="240"/>
      <c r="K103" s="232"/>
    </row>
    <row r="104" spans="2:11" x14ac:dyDescent="0.25">
      <c r="B104" s="234"/>
      <c r="C104" s="234"/>
      <c r="D104" s="679" t="s">
        <v>1711</v>
      </c>
      <c r="E104" s="679"/>
      <c r="F104" s="679"/>
      <c r="G104" s="679"/>
      <c r="H104" s="679"/>
      <c r="I104" s="679"/>
      <c r="J104" s="679"/>
      <c r="K104" s="231">
        <v>0</v>
      </c>
    </row>
    <row r="105" spans="2:11" x14ac:dyDescent="0.25">
      <c r="B105" s="234"/>
      <c r="C105" s="234"/>
      <c r="D105" s="679" t="s">
        <v>771</v>
      </c>
      <c r="E105" s="679"/>
      <c r="F105" s="679"/>
      <c r="G105" s="679"/>
      <c r="H105" s="679"/>
      <c r="I105" s="679"/>
      <c r="J105" s="679"/>
      <c r="K105" s="232"/>
    </row>
    <row r="106" spans="2:11" x14ac:dyDescent="0.25">
      <c r="B106" s="234"/>
      <c r="C106" s="234"/>
      <c r="D106" s="240" t="s">
        <v>1087</v>
      </c>
      <c r="E106" s="240"/>
      <c r="F106" s="240"/>
      <c r="G106" s="240"/>
      <c r="H106" s="240"/>
      <c r="I106" s="240"/>
      <c r="J106" s="240"/>
      <c r="K106" s="232"/>
    </row>
    <row r="107" spans="2:11" x14ac:dyDescent="0.25">
      <c r="D107" s="156"/>
      <c r="E107" s="156"/>
      <c r="F107" s="156"/>
      <c r="G107" s="156"/>
      <c r="H107" s="156"/>
      <c r="I107" s="156"/>
      <c r="J107" s="156"/>
    </row>
    <row r="108" spans="2:11" ht="20.25" x14ac:dyDescent="0.3">
      <c r="B108" s="236" t="s">
        <v>1732</v>
      </c>
      <c r="C108" s="234"/>
      <c r="D108" s="240"/>
      <c r="E108" s="240"/>
      <c r="F108" s="240"/>
      <c r="G108" s="240"/>
      <c r="H108" s="240"/>
      <c r="I108" s="240"/>
      <c r="J108" s="240"/>
      <c r="K108" s="232"/>
    </row>
    <row r="109" spans="2:11" x14ac:dyDescent="0.25">
      <c r="B109" s="234"/>
      <c r="C109" s="234"/>
      <c r="D109" s="679" t="s">
        <v>772</v>
      </c>
      <c r="E109" s="679"/>
      <c r="F109" s="679"/>
      <c r="G109" s="679"/>
      <c r="H109" s="679"/>
      <c r="I109" s="679"/>
      <c r="J109" s="679"/>
      <c r="K109" s="232"/>
    </row>
    <row r="110" spans="2:11" x14ac:dyDescent="0.25">
      <c r="B110" s="234"/>
      <c r="C110" s="234"/>
      <c r="D110" s="679" t="s">
        <v>773</v>
      </c>
      <c r="E110" s="679"/>
      <c r="F110" s="679"/>
      <c r="G110" s="679"/>
      <c r="H110" s="679"/>
      <c r="I110" s="679"/>
      <c r="J110" s="679"/>
      <c r="K110" s="231">
        <v>0</v>
      </c>
    </row>
    <row r="111" spans="2:11" x14ac:dyDescent="0.25">
      <c r="B111" s="234"/>
      <c r="C111" s="234"/>
      <c r="D111" s="240"/>
      <c r="E111" s="240"/>
      <c r="F111" s="240"/>
      <c r="G111" s="240"/>
      <c r="H111" s="240"/>
      <c r="I111" s="240"/>
      <c r="J111" s="240"/>
      <c r="K111" s="232"/>
    </row>
    <row r="112" spans="2:11" x14ac:dyDescent="0.25">
      <c r="D112" s="156"/>
      <c r="E112" s="156"/>
      <c r="F112" s="156"/>
      <c r="G112" s="156"/>
      <c r="H112" s="156"/>
      <c r="I112" s="156"/>
      <c r="J112" s="156"/>
    </row>
    <row r="113" spans="2:12" ht="20.25" x14ac:dyDescent="0.3">
      <c r="B113" s="236" t="s">
        <v>774</v>
      </c>
      <c r="C113" s="234"/>
      <c r="D113" s="240"/>
      <c r="E113" s="240"/>
      <c r="F113" s="240"/>
      <c r="G113" s="240"/>
      <c r="H113" s="240"/>
      <c r="I113" s="240"/>
      <c r="J113" s="240"/>
      <c r="K113" s="232"/>
      <c r="L113" s="475"/>
    </row>
    <row r="114" spans="2:12" x14ac:dyDescent="0.25">
      <c r="B114" s="234"/>
      <c r="C114" s="234"/>
      <c r="D114" s="684" t="s">
        <v>775</v>
      </c>
      <c r="E114" s="684"/>
      <c r="F114" s="684"/>
      <c r="G114" s="684"/>
      <c r="H114" s="684"/>
      <c r="I114" s="684"/>
      <c r="J114" s="684"/>
      <c r="K114" s="232"/>
      <c r="L114" s="475"/>
    </row>
    <row r="115" spans="2:12" x14ac:dyDescent="0.25">
      <c r="B115" s="234"/>
      <c r="C115" s="234"/>
      <c r="D115" s="679" t="s">
        <v>776</v>
      </c>
      <c r="E115" s="679"/>
      <c r="F115" s="679"/>
      <c r="G115" s="679"/>
      <c r="H115" s="679"/>
      <c r="I115" s="679"/>
      <c r="J115" s="679"/>
      <c r="K115" s="232"/>
      <c r="L115" s="475"/>
    </row>
    <row r="116" spans="2:12" x14ac:dyDescent="0.25">
      <c r="B116" s="234"/>
      <c r="C116" s="234"/>
      <c r="D116" s="679" t="s">
        <v>777</v>
      </c>
      <c r="E116" s="679"/>
      <c r="F116" s="679"/>
      <c r="G116" s="679"/>
      <c r="H116" s="679"/>
      <c r="I116" s="679"/>
      <c r="J116" s="679"/>
      <c r="K116" s="232"/>
      <c r="L116" s="475"/>
    </row>
    <row r="117" spans="2:12" x14ac:dyDescent="0.25">
      <c r="B117" s="234"/>
      <c r="C117" s="234"/>
      <c r="D117" s="679"/>
      <c r="E117" s="679"/>
      <c r="F117" s="679"/>
      <c r="G117" s="679"/>
      <c r="H117" s="679"/>
      <c r="I117" s="679"/>
      <c r="J117" s="679"/>
      <c r="K117" s="232"/>
      <c r="L117" s="475"/>
    </row>
    <row r="118" spans="2:12" ht="18.75" x14ac:dyDescent="0.3">
      <c r="B118" s="682" t="s">
        <v>767</v>
      </c>
      <c r="C118" s="682"/>
      <c r="D118" s="695" t="s">
        <v>778</v>
      </c>
      <c r="E118" s="695"/>
      <c r="F118" s="695"/>
      <c r="G118" s="695"/>
      <c r="H118" s="695"/>
      <c r="I118" s="695"/>
      <c r="J118" s="695"/>
      <c r="K118" s="484" t="s">
        <v>769</v>
      </c>
      <c r="L118" s="476"/>
    </row>
    <row r="119" spans="2:12" x14ac:dyDescent="0.25">
      <c r="B119" s="234"/>
      <c r="C119" s="234"/>
      <c r="D119" s="695" t="s">
        <v>779</v>
      </c>
      <c r="E119" s="695"/>
      <c r="F119" s="695"/>
      <c r="G119" s="695"/>
      <c r="H119" s="695"/>
      <c r="I119" s="695"/>
      <c r="J119" s="695"/>
      <c r="K119" s="484" t="s">
        <v>769</v>
      </c>
      <c r="L119" s="476"/>
    </row>
    <row r="120" spans="2:12" ht="18.75" customHeight="1" x14ac:dyDescent="0.25">
      <c r="B120" s="234"/>
      <c r="C120" s="234"/>
      <c r="D120" s="242" t="s">
        <v>780</v>
      </c>
      <c r="E120" s="696" t="s">
        <v>781</v>
      </c>
      <c r="F120" s="697"/>
      <c r="G120" s="243"/>
      <c r="H120" s="680" t="s">
        <v>782</v>
      </c>
      <c r="I120" s="680"/>
      <c r="J120" s="680"/>
      <c r="K120" s="484" t="s">
        <v>769</v>
      </c>
      <c r="L120" s="476"/>
    </row>
    <row r="121" spans="2:12" x14ac:dyDescent="0.25">
      <c r="B121" s="234"/>
      <c r="C121" s="234"/>
      <c r="D121" s="240"/>
      <c r="E121" s="240"/>
      <c r="F121" s="240"/>
      <c r="G121" s="240"/>
      <c r="H121" s="240"/>
      <c r="I121" s="240"/>
      <c r="J121" s="240"/>
      <c r="K121" s="232"/>
      <c r="L121" s="475"/>
    </row>
    <row r="122" spans="2:12" x14ac:dyDescent="0.25">
      <c r="D122" s="156"/>
      <c r="E122" s="156"/>
      <c r="F122" s="156"/>
      <c r="G122" s="156"/>
      <c r="H122" s="156"/>
      <c r="I122" s="156"/>
      <c r="J122" s="156"/>
    </row>
    <row r="123" spans="2:12" ht="20.25" x14ac:dyDescent="0.3">
      <c r="B123" s="236" t="s">
        <v>783</v>
      </c>
      <c r="C123" s="234"/>
      <c r="D123" s="240"/>
      <c r="E123" s="240"/>
      <c r="F123" s="240"/>
      <c r="G123" s="240"/>
      <c r="H123" s="240"/>
      <c r="I123" s="240"/>
      <c r="J123" s="240"/>
      <c r="K123" s="232"/>
      <c r="L123" s="475"/>
    </row>
    <row r="124" spans="2:12" ht="15.75" customHeight="1" x14ac:dyDescent="0.25">
      <c r="B124" s="234"/>
      <c r="C124" s="234"/>
      <c r="D124" s="679" t="s">
        <v>784</v>
      </c>
      <c r="E124" s="679"/>
      <c r="F124" s="679"/>
      <c r="G124" s="679"/>
      <c r="H124" s="679"/>
      <c r="I124" s="679"/>
      <c r="J124" s="679"/>
      <c r="K124" s="232"/>
      <c r="L124" s="475"/>
    </row>
    <row r="125" spans="2:12" ht="15.75" customHeight="1" x14ac:dyDescent="0.25">
      <c r="B125" s="234"/>
      <c r="C125" s="234"/>
      <c r="D125" s="679" t="s">
        <v>785</v>
      </c>
      <c r="E125" s="679"/>
      <c r="F125" s="679"/>
      <c r="G125" s="679"/>
      <c r="H125" s="679"/>
      <c r="I125" s="679"/>
      <c r="J125" s="679"/>
      <c r="K125" s="232"/>
      <c r="L125" s="475"/>
    </row>
    <row r="126" spans="2:12" ht="15.75" hidden="1" customHeight="1" x14ac:dyDescent="0.25">
      <c r="B126" s="234"/>
      <c r="C126" s="234"/>
      <c r="D126" s="679" t="s">
        <v>338</v>
      </c>
      <c r="E126" s="679"/>
      <c r="F126" s="679"/>
      <c r="G126" s="679"/>
      <c r="H126" s="679"/>
      <c r="I126" s="679"/>
      <c r="J126" s="679"/>
      <c r="K126" s="232"/>
      <c r="L126" s="475"/>
    </row>
    <row r="127" spans="2:12" ht="15.75" hidden="1" customHeight="1" x14ac:dyDescent="0.25">
      <c r="B127" s="234"/>
      <c r="C127" s="234"/>
      <c r="D127" s="679" t="s">
        <v>786</v>
      </c>
      <c r="E127" s="679"/>
      <c r="F127" s="679"/>
      <c r="G127" s="679"/>
      <c r="H127" s="679"/>
      <c r="I127" s="679"/>
      <c r="J127" s="679"/>
      <c r="K127" s="232"/>
      <c r="L127" s="475"/>
    </row>
    <row r="128" spans="2:12" ht="15.75" hidden="1" customHeight="1" x14ac:dyDescent="0.25">
      <c r="B128" s="234"/>
      <c r="C128" s="234"/>
      <c r="D128" s="679" t="s">
        <v>787</v>
      </c>
      <c r="E128" s="679"/>
      <c r="F128" s="679"/>
      <c r="G128" s="679"/>
      <c r="H128" s="679"/>
      <c r="I128" s="679"/>
      <c r="J128" s="679"/>
      <c r="K128" s="232"/>
      <c r="L128" s="475"/>
    </row>
    <row r="129" spans="2:13" ht="15.75" hidden="1" customHeight="1" x14ac:dyDescent="0.25">
      <c r="B129" s="234"/>
      <c r="C129" s="234"/>
      <c r="D129" s="240" t="s">
        <v>788</v>
      </c>
      <c r="E129" s="240"/>
      <c r="F129" s="240"/>
      <c r="G129" s="240"/>
      <c r="H129" s="240"/>
      <c r="I129" s="240"/>
      <c r="J129" s="240"/>
      <c r="K129" s="232"/>
      <c r="L129" s="475"/>
    </row>
    <row r="130" spans="2:13" x14ac:dyDescent="0.25">
      <c r="B130" s="234"/>
      <c r="C130" s="234"/>
      <c r="D130" s="679" t="s">
        <v>789</v>
      </c>
      <c r="E130" s="679"/>
      <c r="F130" s="679"/>
      <c r="G130" s="679"/>
      <c r="H130" s="679"/>
      <c r="I130" s="679"/>
      <c r="J130" s="679"/>
      <c r="K130" s="232"/>
      <c r="L130" s="475"/>
    </row>
    <row r="131" spans="2:13" x14ac:dyDescent="0.25">
      <c r="B131" s="234"/>
      <c r="C131" s="234"/>
      <c r="D131" s="679" t="s">
        <v>1088</v>
      </c>
      <c r="E131" s="679"/>
      <c r="F131" s="679"/>
      <c r="G131" s="679"/>
      <c r="H131" s="679"/>
      <c r="I131" s="679"/>
      <c r="J131" s="679"/>
      <c r="K131" s="231">
        <v>0</v>
      </c>
      <c r="L131" s="475"/>
    </row>
    <row r="132" spans="2:13" x14ac:dyDescent="0.25">
      <c r="B132" s="234"/>
      <c r="C132" s="234"/>
      <c r="D132" s="679"/>
      <c r="E132" s="679"/>
      <c r="F132" s="679"/>
      <c r="G132" s="679"/>
      <c r="H132" s="679"/>
      <c r="I132" s="679"/>
      <c r="J132" s="679"/>
      <c r="K132" s="232"/>
      <c r="L132" s="475"/>
    </row>
    <row r="133" spans="2:13" ht="18.75" x14ac:dyDescent="0.3">
      <c r="B133" s="693" t="s">
        <v>767</v>
      </c>
      <c r="C133" s="693"/>
      <c r="D133" s="680" t="s">
        <v>790</v>
      </c>
      <c r="E133" s="680"/>
      <c r="F133" s="680"/>
      <c r="G133" s="680"/>
      <c r="H133" s="680"/>
      <c r="I133" s="680"/>
      <c r="J133" s="680"/>
      <c r="K133" s="484" t="s">
        <v>769</v>
      </c>
      <c r="L133" s="476"/>
    </row>
    <row r="134" spans="2:13" x14ac:dyDescent="0.25">
      <c r="B134" s="234"/>
      <c r="C134" s="234"/>
      <c r="D134" s="679"/>
      <c r="E134" s="679"/>
      <c r="F134" s="679"/>
      <c r="G134" s="679"/>
      <c r="H134" s="679"/>
      <c r="I134" s="679"/>
      <c r="J134" s="679"/>
      <c r="K134" s="232"/>
      <c r="L134" s="475"/>
    </row>
    <row r="135" spans="2:13" ht="15.75" customHeight="1" x14ac:dyDescent="0.25">
      <c r="D135" s="685"/>
      <c r="E135" s="685"/>
      <c r="F135" s="685"/>
      <c r="G135" s="685"/>
      <c r="H135" s="685"/>
      <c r="I135" s="685"/>
      <c r="J135" s="685"/>
    </row>
    <row r="136" spans="2:13" ht="20.25" x14ac:dyDescent="0.3">
      <c r="B136" s="236" t="s">
        <v>791</v>
      </c>
      <c r="C136" s="234"/>
      <c r="D136" s="240"/>
      <c r="E136" s="240"/>
      <c r="F136" s="240"/>
      <c r="G136" s="240"/>
      <c r="H136" s="240"/>
      <c r="I136" s="240"/>
      <c r="J136" s="240"/>
      <c r="K136" s="232"/>
      <c r="L136" s="475"/>
      <c r="M136" s="234"/>
    </row>
    <row r="137" spans="2:13" x14ac:dyDescent="0.25">
      <c r="B137" s="234"/>
      <c r="C137" s="234"/>
      <c r="D137" s="684" t="s">
        <v>792</v>
      </c>
      <c r="E137" s="684"/>
      <c r="F137" s="684"/>
      <c r="G137" s="684"/>
      <c r="H137" s="684"/>
      <c r="I137" s="684"/>
      <c r="J137" s="684"/>
      <c r="K137" s="231">
        <v>0</v>
      </c>
      <c r="L137" s="475"/>
      <c r="M137" s="234"/>
    </row>
    <row r="138" spans="2:13" ht="20.25" x14ac:dyDescent="0.3">
      <c r="B138" s="236" t="s">
        <v>1617</v>
      </c>
      <c r="C138" s="234"/>
      <c r="D138" s="684" t="s">
        <v>1618</v>
      </c>
      <c r="E138" s="684"/>
      <c r="F138" s="684"/>
      <c r="G138" s="684"/>
      <c r="H138" s="684"/>
      <c r="I138" s="684"/>
      <c r="J138" s="684"/>
      <c r="K138" s="231">
        <v>0</v>
      </c>
      <c r="L138" s="475"/>
      <c r="M138" s="234"/>
    </row>
    <row r="139" spans="2:13" x14ac:dyDescent="0.25">
      <c r="B139" s="234"/>
      <c r="C139" s="234"/>
      <c r="D139" s="679"/>
      <c r="E139" s="679"/>
      <c r="F139" s="679"/>
      <c r="G139" s="679"/>
      <c r="H139" s="679"/>
      <c r="I139" s="679"/>
      <c r="J139" s="679"/>
      <c r="K139" s="232"/>
      <c r="L139" s="475"/>
      <c r="M139" s="234"/>
    </row>
    <row r="140" spans="2:13" hidden="1" x14ac:dyDescent="0.25">
      <c r="B140" s="234"/>
      <c r="C140" s="234"/>
      <c r="D140" s="679"/>
      <c r="E140" s="679"/>
      <c r="F140" s="679"/>
      <c r="G140" s="679"/>
      <c r="H140" s="679"/>
      <c r="I140" s="679"/>
      <c r="J140" s="679"/>
      <c r="K140" s="232"/>
      <c r="L140" s="475"/>
      <c r="M140" s="234"/>
    </row>
    <row r="141" spans="2:13" hidden="1" x14ac:dyDescent="0.25">
      <c r="B141" s="234"/>
      <c r="C141" s="234"/>
      <c r="D141" s="679"/>
      <c r="E141" s="679"/>
      <c r="F141" s="679"/>
      <c r="G141" s="679"/>
      <c r="H141" s="679"/>
      <c r="I141" s="679"/>
      <c r="J141" s="679"/>
      <c r="K141" s="232"/>
      <c r="L141" s="475"/>
      <c r="M141" s="234"/>
    </row>
    <row r="142" spans="2:13" hidden="1" x14ac:dyDescent="0.25">
      <c r="B142" s="234"/>
      <c r="C142" s="234"/>
      <c r="D142" s="679"/>
      <c r="E142" s="679"/>
      <c r="F142" s="679"/>
      <c r="G142" s="679"/>
      <c r="H142" s="679"/>
      <c r="I142" s="679"/>
      <c r="J142" s="679"/>
      <c r="K142" s="232"/>
      <c r="L142" s="475"/>
      <c r="M142" s="234"/>
    </row>
    <row r="143" spans="2:13" ht="18.75" x14ac:dyDescent="0.3">
      <c r="B143" s="682" t="s">
        <v>767</v>
      </c>
      <c r="C143" s="682"/>
      <c r="D143" s="680" t="s">
        <v>793</v>
      </c>
      <c r="E143" s="680"/>
      <c r="F143" s="680"/>
      <c r="G143" s="680"/>
      <c r="H143" s="680"/>
      <c r="I143" s="680"/>
      <c r="J143" s="680"/>
      <c r="K143" s="484" t="s">
        <v>769</v>
      </c>
      <c r="L143" s="476"/>
      <c r="M143" s="234"/>
    </row>
    <row r="144" spans="2:13" ht="15.75" hidden="1" customHeight="1" x14ac:dyDescent="0.25">
      <c r="B144" s="407"/>
      <c r="C144" s="407"/>
      <c r="D144" s="695" t="s">
        <v>794</v>
      </c>
      <c r="E144" s="695"/>
      <c r="F144" s="695"/>
      <c r="G144" s="695"/>
      <c r="H144" s="695"/>
      <c r="I144" s="695"/>
      <c r="J144" s="695"/>
      <c r="K144" s="484" t="s">
        <v>769</v>
      </c>
      <c r="L144" s="476"/>
      <c r="M144" s="234"/>
    </row>
    <row r="145" spans="2:13" ht="15.75" hidden="1" customHeight="1" x14ac:dyDescent="0.25">
      <c r="B145" s="407"/>
      <c r="C145" s="407"/>
      <c r="D145" s="468"/>
      <c r="E145" s="468"/>
      <c r="F145" s="468"/>
      <c r="G145" s="468"/>
      <c r="H145" s="468"/>
      <c r="I145" s="468"/>
      <c r="J145" s="468"/>
      <c r="K145" s="486"/>
      <c r="L145" s="475"/>
      <c r="M145" s="234"/>
    </row>
    <row r="146" spans="2:13" ht="15.75" hidden="1" customHeight="1" x14ac:dyDescent="0.25">
      <c r="B146" s="407"/>
      <c r="C146" s="407"/>
      <c r="D146" s="468"/>
      <c r="E146" s="468"/>
      <c r="F146" s="468"/>
      <c r="G146" s="468"/>
      <c r="H146" s="468"/>
      <c r="I146" s="468"/>
      <c r="J146" s="468"/>
      <c r="K146" s="486"/>
      <c r="L146" s="475"/>
      <c r="M146" s="234"/>
    </row>
    <row r="147" spans="2:13" ht="15.75" hidden="1" customHeight="1" x14ac:dyDescent="0.3">
      <c r="B147" s="485" t="s">
        <v>795</v>
      </c>
      <c r="C147" s="407"/>
      <c r="D147" s="468"/>
      <c r="E147" s="468"/>
      <c r="F147" s="468"/>
      <c r="G147" s="468"/>
      <c r="H147" s="468"/>
      <c r="I147" s="468"/>
      <c r="J147" s="468"/>
      <c r="K147" s="486"/>
      <c r="L147" s="475"/>
      <c r="M147" s="234"/>
    </row>
    <row r="148" spans="2:13" ht="15.75" hidden="1" customHeight="1" x14ac:dyDescent="0.25">
      <c r="B148" s="407" t="s">
        <v>257</v>
      </c>
      <c r="C148" s="407"/>
      <c r="D148" s="684" t="s">
        <v>796</v>
      </c>
      <c r="E148" s="684"/>
      <c r="F148" s="684"/>
      <c r="G148" s="684"/>
      <c r="H148" s="684"/>
      <c r="I148" s="684"/>
      <c r="J148" s="684"/>
      <c r="K148" s="486"/>
      <c r="L148" s="475"/>
      <c r="M148" s="234"/>
    </row>
    <row r="149" spans="2:13" ht="15.75" hidden="1" customHeight="1" x14ac:dyDescent="0.25">
      <c r="B149" s="407"/>
      <c r="C149" s="407"/>
      <c r="D149" s="679" t="s">
        <v>338</v>
      </c>
      <c r="E149" s="679"/>
      <c r="F149" s="679"/>
      <c r="G149" s="679"/>
      <c r="H149" s="679"/>
      <c r="I149" s="679"/>
      <c r="J149" s="679"/>
      <c r="K149" s="486"/>
      <c r="L149" s="475"/>
      <c r="M149" s="234"/>
    </row>
    <row r="150" spans="2:13" ht="15.75" hidden="1" customHeight="1" x14ac:dyDescent="0.25">
      <c r="B150" s="407"/>
      <c r="C150" s="407"/>
      <c r="D150" s="679" t="s">
        <v>785</v>
      </c>
      <c r="E150" s="679"/>
      <c r="F150" s="679"/>
      <c r="G150" s="679"/>
      <c r="H150" s="679"/>
      <c r="I150" s="679"/>
      <c r="J150" s="679"/>
      <c r="K150" s="486"/>
      <c r="L150" s="475"/>
      <c r="M150" s="234"/>
    </row>
    <row r="151" spans="2:13" ht="18.75" x14ac:dyDescent="0.3">
      <c r="B151" s="682" t="s">
        <v>767</v>
      </c>
      <c r="C151" s="682"/>
      <c r="D151" s="680" t="s">
        <v>1588</v>
      </c>
      <c r="E151" s="680"/>
      <c r="F151" s="680"/>
      <c r="G151" s="680"/>
      <c r="H151" s="680"/>
      <c r="I151" s="680"/>
      <c r="J151" s="680"/>
      <c r="K151" s="484" t="s">
        <v>769</v>
      </c>
      <c r="L151" s="476"/>
      <c r="M151" s="234"/>
    </row>
    <row r="152" spans="2:13" x14ac:dyDescent="0.25">
      <c r="B152" s="234"/>
      <c r="C152" s="234"/>
      <c r="D152" s="679" t="s">
        <v>797</v>
      </c>
      <c r="E152" s="679"/>
      <c r="F152" s="679"/>
      <c r="G152" s="679"/>
      <c r="H152" s="679"/>
      <c r="I152" s="679"/>
      <c r="J152" s="679"/>
      <c r="K152" s="232"/>
      <c r="L152" s="475"/>
      <c r="M152" s="234"/>
    </row>
    <row r="153" spans="2:13" x14ac:dyDescent="0.25">
      <c r="B153" s="234"/>
      <c r="C153" s="234"/>
      <c r="D153" s="679" t="s">
        <v>798</v>
      </c>
      <c r="E153" s="679"/>
      <c r="F153" s="679"/>
      <c r="G153" s="679"/>
      <c r="H153" s="679"/>
      <c r="I153" s="679"/>
      <c r="J153" s="679"/>
      <c r="K153" s="232"/>
      <c r="L153" s="475"/>
      <c r="M153" s="234"/>
    </row>
    <row r="154" spans="2:13" x14ac:dyDescent="0.25">
      <c r="B154" s="234"/>
      <c r="C154" s="234"/>
      <c r="D154" s="679" t="s">
        <v>799</v>
      </c>
      <c r="E154" s="679"/>
      <c r="F154" s="679"/>
      <c r="G154" s="679"/>
      <c r="H154" s="679"/>
      <c r="I154" s="679"/>
      <c r="J154" s="679"/>
      <c r="K154" s="231">
        <v>0</v>
      </c>
      <c r="L154" s="475"/>
      <c r="M154" s="234"/>
    </row>
    <row r="155" spans="2:13" x14ac:dyDescent="0.25">
      <c r="B155" s="234"/>
      <c r="C155" s="234"/>
      <c r="D155" s="679" t="s">
        <v>800</v>
      </c>
      <c r="E155" s="679"/>
      <c r="F155" s="679"/>
      <c r="G155" s="679"/>
      <c r="H155" s="679"/>
      <c r="I155" s="679"/>
      <c r="J155" s="679"/>
      <c r="K155" s="232"/>
      <c r="L155" s="475"/>
      <c r="M155" s="234"/>
    </row>
    <row r="156" spans="2:13" ht="18.75" x14ac:dyDescent="0.3">
      <c r="B156" s="682" t="s">
        <v>767</v>
      </c>
      <c r="C156" s="682"/>
      <c r="D156" s="242" t="s">
        <v>801</v>
      </c>
      <c r="E156" s="694"/>
      <c r="F156" s="694"/>
      <c r="G156" s="244"/>
      <c r="H156" s="680"/>
      <c r="I156" s="680"/>
      <c r="J156" s="680"/>
      <c r="K156" s="484" t="s">
        <v>769</v>
      </c>
      <c r="L156" s="476"/>
      <c r="M156" s="234"/>
    </row>
    <row r="157" spans="2:13" x14ac:dyDescent="0.25">
      <c r="B157" s="234"/>
      <c r="C157" s="234"/>
      <c r="D157" s="245"/>
      <c r="E157" s="691"/>
      <c r="F157" s="691"/>
      <c r="G157" s="246"/>
      <c r="H157" s="692"/>
      <c r="I157" s="692"/>
      <c r="J157" s="692"/>
      <c r="K157" s="247"/>
      <c r="L157" s="477"/>
      <c r="M157" s="234"/>
    </row>
    <row r="158" spans="2:13" x14ac:dyDescent="0.25">
      <c r="B158" s="234"/>
      <c r="C158" s="234"/>
      <c r="D158" s="245"/>
      <c r="E158" s="691"/>
      <c r="F158" s="691"/>
      <c r="G158" s="246"/>
      <c r="H158" s="692"/>
      <c r="I158" s="692"/>
      <c r="J158" s="692"/>
      <c r="K158" s="247"/>
      <c r="L158" s="477"/>
      <c r="M158" s="234"/>
    </row>
    <row r="159" spans="2:13" x14ac:dyDescent="0.25">
      <c r="B159" s="234"/>
      <c r="C159" s="234"/>
      <c r="D159" s="245"/>
      <c r="E159" s="691"/>
      <c r="F159" s="691"/>
      <c r="G159" s="246"/>
      <c r="H159" s="692"/>
      <c r="I159" s="692"/>
      <c r="J159" s="692"/>
      <c r="K159" s="247"/>
      <c r="L159" s="477"/>
      <c r="M159" s="234"/>
    </row>
    <row r="160" spans="2:13" x14ac:dyDescent="0.25">
      <c r="B160" s="234"/>
      <c r="C160" s="234"/>
      <c r="D160" s="245"/>
      <c r="E160" s="691"/>
      <c r="F160" s="691"/>
      <c r="G160" s="246"/>
      <c r="H160" s="692"/>
      <c r="I160" s="692"/>
      <c r="J160" s="692"/>
      <c r="K160" s="247"/>
      <c r="L160" s="477"/>
      <c r="M160" s="234"/>
    </row>
    <row r="161" spans="2:13" x14ac:dyDescent="0.25">
      <c r="B161" s="234"/>
      <c r="C161" s="234"/>
      <c r="D161" s="245"/>
      <c r="E161" s="691"/>
      <c r="F161" s="691"/>
      <c r="G161" s="246"/>
      <c r="H161" s="692"/>
      <c r="I161" s="692"/>
      <c r="J161" s="692"/>
      <c r="K161" s="247"/>
      <c r="L161" s="477"/>
      <c r="M161" s="234"/>
    </row>
    <row r="162" spans="2:13" ht="18.75" customHeight="1" x14ac:dyDescent="0.25">
      <c r="B162" s="234"/>
      <c r="C162" s="234"/>
      <c r="D162" s="245"/>
      <c r="E162" s="691"/>
      <c r="F162" s="691"/>
      <c r="G162" s="246"/>
      <c r="H162" s="692"/>
      <c r="I162" s="692"/>
      <c r="J162" s="692"/>
      <c r="K162" s="247"/>
      <c r="L162" s="477"/>
      <c r="M162" s="234"/>
    </row>
    <row r="163" spans="2:13" x14ac:dyDescent="0.25">
      <c r="B163" s="234"/>
      <c r="C163" s="234"/>
      <c r="D163" s="245"/>
      <c r="E163" s="691"/>
      <c r="F163" s="691"/>
      <c r="G163" s="246"/>
      <c r="H163" s="692"/>
      <c r="I163" s="692"/>
      <c r="J163" s="692"/>
      <c r="K163" s="247"/>
      <c r="L163" s="477"/>
      <c r="M163" s="234"/>
    </row>
    <row r="164" spans="2:13" x14ac:dyDescent="0.25">
      <c r="B164" s="234"/>
      <c r="C164" s="234"/>
      <c r="D164" s="245"/>
      <c r="E164" s="691"/>
      <c r="F164" s="691"/>
      <c r="G164" s="246"/>
      <c r="H164" s="692"/>
      <c r="I164" s="692"/>
      <c r="J164" s="692"/>
      <c r="K164" s="247"/>
      <c r="L164" s="477"/>
      <c r="M164" s="234"/>
    </row>
    <row r="165" spans="2:13" x14ac:dyDescent="0.25">
      <c r="B165" s="234"/>
      <c r="C165" s="234"/>
      <c r="D165" s="248"/>
      <c r="E165" s="248"/>
      <c r="F165" s="248"/>
      <c r="G165" s="248"/>
      <c r="H165" s="248"/>
      <c r="I165" s="248"/>
      <c r="J165" s="248"/>
      <c r="K165" s="247"/>
      <c r="L165" s="478"/>
      <c r="M165" s="234"/>
    </row>
    <row r="166" spans="2:13" x14ac:dyDescent="0.25">
      <c r="D166" s="156"/>
      <c r="E166" s="156"/>
      <c r="F166" s="156"/>
      <c r="G166" s="156"/>
      <c r="H166" s="156"/>
      <c r="I166" s="156"/>
      <c r="J166" s="156"/>
    </row>
    <row r="167" spans="2:13" ht="15.75" customHeight="1" x14ac:dyDescent="0.3">
      <c r="B167" s="236" t="s">
        <v>802</v>
      </c>
      <c r="C167" s="234"/>
      <c r="D167" s="240"/>
      <c r="E167" s="240"/>
      <c r="F167" s="240"/>
      <c r="G167" s="240"/>
      <c r="H167" s="240"/>
      <c r="I167" s="240"/>
      <c r="J167" s="240"/>
      <c r="K167" s="232"/>
      <c r="L167" s="475"/>
    </row>
    <row r="168" spans="2:13" ht="15.75" customHeight="1" x14ac:dyDescent="0.25">
      <c r="B168" s="234"/>
      <c r="C168" s="234"/>
      <c r="D168" s="679" t="s">
        <v>803</v>
      </c>
      <c r="E168" s="679"/>
      <c r="F168" s="679"/>
      <c r="G168" s="679"/>
      <c r="H168" s="679"/>
      <c r="I168" s="679"/>
      <c r="J168" s="679"/>
      <c r="K168" s="231">
        <v>0</v>
      </c>
      <c r="L168" s="475"/>
    </row>
    <row r="169" spans="2:13" ht="15.75" customHeight="1" x14ac:dyDescent="0.25">
      <c r="B169" s="234"/>
      <c r="C169" s="234"/>
      <c r="D169" s="679"/>
      <c r="E169" s="679"/>
      <c r="F169" s="679"/>
      <c r="G169" s="679"/>
      <c r="H169" s="679"/>
      <c r="I169" s="679"/>
      <c r="J169" s="679"/>
      <c r="K169" s="232"/>
      <c r="L169" s="475"/>
    </row>
    <row r="170" spans="2:13" x14ac:dyDescent="0.25">
      <c r="B170" s="234"/>
      <c r="C170" s="234"/>
      <c r="D170" s="679"/>
      <c r="E170" s="679"/>
      <c r="F170" s="679"/>
      <c r="G170" s="679"/>
      <c r="H170" s="679"/>
      <c r="I170" s="679"/>
      <c r="J170" s="679"/>
      <c r="K170" s="232"/>
      <c r="L170" s="475"/>
    </row>
    <row r="171" spans="2:13" ht="15.75" hidden="1" customHeight="1" x14ac:dyDescent="0.25">
      <c r="B171" s="234"/>
      <c r="C171" s="234"/>
      <c r="D171" s="679"/>
      <c r="E171" s="679"/>
      <c r="F171" s="679"/>
      <c r="G171" s="679"/>
      <c r="H171" s="679"/>
      <c r="I171" s="679"/>
      <c r="J171" s="679"/>
      <c r="K171" s="232"/>
      <c r="L171" s="475"/>
    </row>
    <row r="172" spans="2:13" ht="15.75" hidden="1" customHeight="1" x14ac:dyDescent="0.25">
      <c r="B172" s="234"/>
      <c r="C172" s="234"/>
      <c r="D172" s="679"/>
      <c r="E172" s="679"/>
      <c r="F172" s="679"/>
      <c r="G172" s="679"/>
      <c r="H172" s="679"/>
      <c r="I172" s="679"/>
      <c r="J172" s="679"/>
      <c r="K172" s="232"/>
      <c r="L172" s="475"/>
    </row>
    <row r="173" spans="2:13" ht="15.75" hidden="1" customHeight="1" x14ac:dyDescent="0.3">
      <c r="B173" s="693" t="s">
        <v>767</v>
      </c>
      <c r="C173" s="693"/>
      <c r="D173" s="680" t="s">
        <v>804</v>
      </c>
      <c r="E173" s="680"/>
      <c r="F173" s="680"/>
      <c r="G173" s="680"/>
      <c r="H173" s="680"/>
      <c r="I173" s="680"/>
      <c r="J173" s="680"/>
      <c r="K173" s="241" t="s">
        <v>769</v>
      </c>
      <c r="L173" s="476"/>
    </row>
    <row r="174" spans="2:13" ht="15.75" hidden="1" customHeight="1" x14ac:dyDescent="0.25">
      <c r="B174" s="234"/>
      <c r="C174" s="234"/>
      <c r="D174" s="242" t="s">
        <v>805</v>
      </c>
      <c r="E174" s="244"/>
      <c r="F174" s="244"/>
      <c r="G174" s="244"/>
      <c r="H174" s="680" t="s">
        <v>806</v>
      </c>
      <c r="I174" s="680"/>
      <c r="J174" s="680"/>
      <c r="K174" s="241" t="s">
        <v>769</v>
      </c>
      <c r="L174" s="476"/>
    </row>
    <row r="175" spans="2:13" ht="18.75" x14ac:dyDescent="0.3">
      <c r="B175" s="683"/>
      <c r="C175" s="683"/>
      <c r="D175" s="680" t="s">
        <v>807</v>
      </c>
      <c r="E175" s="680"/>
      <c r="F175" s="680"/>
      <c r="G175" s="680"/>
      <c r="H175" s="680"/>
      <c r="I175" s="680"/>
      <c r="J175" s="680"/>
      <c r="K175" s="241" t="s">
        <v>769</v>
      </c>
      <c r="L175" s="476"/>
    </row>
    <row r="176" spans="2:13" ht="18.75" x14ac:dyDescent="0.3">
      <c r="B176" s="683"/>
      <c r="C176" s="683"/>
      <c r="D176" s="680" t="s">
        <v>808</v>
      </c>
      <c r="E176" s="680"/>
      <c r="F176" s="680"/>
      <c r="G176" s="680"/>
      <c r="H176" s="680"/>
      <c r="I176" s="680"/>
      <c r="J176" s="680"/>
      <c r="K176" s="241" t="s">
        <v>769</v>
      </c>
      <c r="L176" s="476"/>
    </row>
    <row r="177" spans="2:12" x14ac:dyDescent="0.25">
      <c r="B177" s="234"/>
      <c r="C177" s="234"/>
      <c r="D177" s="240"/>
      <c r="E177" s="240"/>
      <c r="F177" s="240"/>
      <c r="G177" s="240"/>
      <c r="H177" s="240"/>
      <c r="I177" s="240"/>
      <c r="J177" s="240"/>
      <c r="K177" s="232"/>
      <c r="L177" s="475"/>
    </row>
    <row r="178" spans="2:12" ht="15.75" customHeight="1" x14ac:dyDescent="0.25">
      <c r="D178" s="156"/>
      <c r="E178" s="156"/>
      <c r="F178" s="156"/>
      <c r="G178" s="156"/>
      <c r="H178" s="156"/>
      <c r="I178" s="156"/>
      <c r="J178" s="156"/>
    </row>
    <row r="179" spans="2:12" ht="15.75" customHeight="1" x14ac:dyDescent="0.3">
      <c r="B179" s="236" t="s">
        <v>809</v>
      </c>
      <c r="C179" s="234"/>
      <c r="D179" s="234"/>
      <c r="E179" s="234"/>
      <c r="F179" s="234"/>
      <c r="G179" s="234"/>
      <c r="H179" s="234"/>
      <c r="I179" s="234"/>
      <c r="J179" s="234"/>
      <c r="K179" s="232"/>
    </row>
    <row r="180" spans="2:12" x14ac:dyDescent="0.25">
      <c r="B180" s="234"/>
      <c r="C180" s="234"/>
      <c r="D180" s="684" t="s">
        <v>810</v>
      </c>
      <c r="E180" s="684"/>
      <c r="F180" s="684"/>
      <c r="G180" s="684"/>
      <c r="H180" s="684"/>
      <c r="I180" s="684"/>
      <c r="J180" s="684"/>
      <c r="K180" s="231">
        <v>0</v>
      </c>
      <c r="L180" s="470"/>
    </row>
    <row r="181" spans="2:12" ht="18.75" customHeight="1" x14ac:dyDescent="0.25">
      <c r="B181" s="234"/>
      <c r="C181" s="234"/>
      <c r="D181" s="684" t="s">
        <v>811</v>
      </c>
      <c r="E181" s="684"/>
      <c r="F181" s="684"/>
      <c r="G181" s="684"/>
      <c r="H181" s="684"/>
      <c r="I181" s="684"/>
      <c r="J181" s="684"/>
      <c r="K181" s="232"/>
    </row>
    <row r="182" spans="2:12" ht="15.75" hidden="1" customHeight="1" x14ac:dyDescent="0.25">
      <c r="B182" s="234"/>
      <c r="C182" s="234"/>
      <c r="D182" s="684" t="s">
        <v>1089</v>
      </c>
      <c r="E182" s="684"/>
      <c r="F182" s="684"/>
      <c r="G182" s="684"/>
      <c r="H182" s="684"/>
      <c r="I182" s="684"/>
      <c r="J182" s="684"/>
      <c r="K182" s="232"/>
    </row>
    <row r="183" spans="2:12" ht="15.75" hidden="1" customHeight="1" x14ac:dyDescent="0.3">
      <c r="B183" s="693" t="s">
        <v>767</v>
      </c>
      <c r="C183" s="693"/>
      <c r="D183" s="680" t="s">
        <v>812</v>
      </c>
      <c r="E183" s="680"/>
      <c r="F183" s="680"/>
      <c r="G183" s="680"/>
      <c r="H183" s="680"/>
      <c r="I183" s="680"/>
      <c r="J183" s="680"/>
      <c r="K183" s="241" t="s">
        <v>769</v>
      </c>
      <c r="L183" s="479"/>
    </row>
    <row r="184" spans="2:12" ht="15.75" hidden="1" customHeight="1" x14ac:dyDescent="0.25">
      <c r="B184" s="234"/>
      <c r="C184" s="234"/>
      <c r="D184" s="679"/>
      <c r="E184" s="679"/>
      <c r="F184" s="679"/>
      <c r="G184" s="679"/>
      <c r="H184" s="679"/>
      <c r="I184" s="679"/>
      <c r="J184" s="679"/>
      <c r="K184" s="232"/>
    </row>
    <row r="185" spans="2:12" ht="15.75" hidden="1" customHeight="1" x14ac:dyDescent="0.25">
      <c r="B185" s="234"/>
      <c r="C185" s="234"/>
      <c r="D185" s="679"/>
      <c r="E185" s="679"/>
      <c r="F185" s="679"/>
      <c r="G185" s="679"/>
      <c r="H185" s="679"/>
      <c r="I185" s="679"/>
      <c r="J185" s="679"/>
      <c r="K185" s="232"/>
    </row>
    <row r="186" spans="2:12" ht="15.75" hidden="1" customHeight="1" x14ac:dyDescent="0.25">
      <c r="B186" s="234"/>
      <c r="C186" s="234"/>
      <c r="D186" s="679"/>
      <c r="E186" s="679"/>
      <c r="F186" s="679"/>
      <c r="G186" s="679"/>
      <c r="H186" s="679"/>
      <c r="I186" s="679"/>
      <c r="J186" s="679"/>
      <c r="K186" s="232"/>
    </row>
    <row r="187" spans="2:12" x14ac:dyDescent="0.25">
      <c r="B187" s="234"/>
      <c r="C187" s="234"/>
      <c r="D187" s="679"/>
      <c r="E187" s="679"/>
      <c r="F187" s="679"/>
      <c r="G187" s="679"/>
      <c r="H187" s="679"/>
      <c r="I187" s="679"/>
      <c r="J187" s="679"/>
      <c r="K187" s="232"/>
    </row>
    <row r="188" spans="2:12" x14ac:dyDescent="0.25">
      <c r="D188" s="156"/>
      <c r="E188" s="156"/>
      <c r="F188" s="156"/>
      <c r="G188" s="156"/>
      <c r="H188" s="156"/>
      <c r="I188" s="156"/>
      <c r="J188" s="156"/>
    </row>
    <row r="189" spans="2:12" ht="20.25" hidden="1" customHeight="1" x14ac:dyDescent="0.25">
      <c r="D189" s="156"/>
      <c r="E189" s="156"/>
      <c r="F189" s="156"/>
      <c r="G189" s="156"/>
      <c r="H189" s="156"/>
      <c r="I189" s="156"/>
      <c r="J189" s="156"/>
    </row>
    <row r="190" spans="2:12" ht="15.75" hidden="1" customHeight="1" x14ac:dyDescent="0.3">
      <c r="B190" s="111" t="s">
        <v>813</v>
      </c>
      <c r="D190" s="156"/>
      <c r="E190" s="156"/>
      <c r="F190" s="156"/>
      <c r="G190" s="156"/>
      <c r="H190" s="156"/>
      <c r="I190" s="156"/>
      <c r="J190" s="156"/>
    </row>
    <row r="191" spans="2:12" ht="15.75" hidden="1" customHeight="1" x14ac:dyDescent="0.25">
      <c r="D191" s="690" t="s">
        <v>814</v>
      </c>
      <c r="E191" s="690"/>
      <c r="F191" s="690"/>
      <c r="G191" s="690"/>
      <c r="H191" s="690"/>
      <c r="I191" s="690"/>
      <c r="J191" s="690"/>
      <c r="L191" s="474"/>
    </row>
    <row r="192" spans="2:12" ht="15.75" hidden="1" customHeight="1" x14ac:dyDescent="0.25">
      <c r="D192" s="690" t="s">
        <v>815</v>
      </c>
      <c r="E192" s="690"/>
      <c r="F192" s="690"/>
      <c r="G192" s="690"/>
      <c r="H192" s="690"/>
      <c r="I192" s="690"/>
      <c r="J192" s="690"/>
      <c r="K192" s="108">
        <v>0</v>
      </c>
    </row>
    <row r="193" spans="2:12" ht="15.75" hidden="1" customHeight="1" x14ac:dyDescent="0.25">
      <c r="D193" s="685" t="s">
        <v>816</v>
      </c>
      <c r="E193" s="685"/>
      <c r="F193" s="685"/>
      <c r="G193" s="685"/>
      <c r="H193" s="685"/>
      <c r="I193" s="685"/>
      <c r="J193" s="685"/>
    </row>
    <row r="194" spans="2:12" ht="15.75" hidden="1" customHeight="1" x14ac:dyDescent="0.3">
      <c r="B194" s="712" t="s">
        <v>767</v>
      </c>
      <c r="C194" s="712"/>
      <c r="D194" s="681" t="s">
        <v>817</v>
      </c>
      <c r="E194" s="681"/>
      <c r="F194" s="681"/>
      <c r="G194" s="681"/>
      <c r="H194" s="681"/>
      <c r="I194" s="681"/>
      <c r="J194" s="681"/>
      <c r="K194" s="115" t="s">
        <v>769</v>
      </c>
      <c r="L194" s="479"/>
    </row>
    <row r="195" spans="2:12" ht="15.75" hidden="1" customHeight="1" x14ac:dyDescent="0.25">
      <c r="D195" s="685"/>
      <c r="E195" s="685"/>
      <c r="F195" s="685"/>
      <c r="G195" s="685"/>
      <c r="H195" s="685"/>
      <c r="I195" s="685"/>
      <c r="J195" s="685"/>
    </row>
    <row r="196" spans="2:12" ht="15.75" hidden="1" customHeight="1" x14ac:dyDescent="0.25">
      <c r="D196" s="685"/>
      <c r="E196" s="685"/>
      <c r="F196" s="685"/>
      <c r="G196" s="685"/>
      <c r="H196" s="685"/>
      <c r="I196" s="685"/>
      <c r="J196" s="685"/>
    </row>
    <row r="197" spans="2:12" ht="15.75" hidden="1" customHeight="1" x14ac:dyDescent="0.25">
      <c r="D197" s="685"/>
      <c r="E197" s="685"/>
      <c r="F197" s="685"/>
      <c r="G197" s="685"/>
      <c r="H197" s="685"/>
      <c r="I197" s="685"/>
      <c r="J197" s="685"/>
    </row>
    <row r="198" spans="2:12" ht="15.75" hidden="1" customHeight="1" x14ac:dyDescent="0.25">
      <c r="D198" s="685"/>
      <c r="E198" s="685"/>
      <c r="F198" s="685"/>
      <c r="G198" s="685"/>
      <c r="H198" s="685"/>
      <c r="I198" s="685"/>
      <c r="J198" s="685"/>
    </row>
    <row r="199" spans="2:12" ht="20.25" x14ac:dyDescent="0.3">
      <c r="B199" s="236" t="s">
        <v>813</v>
      </c>
      <c r="C199" s="234"/>
      <c r="D199" s="234"/>
      <c r="E199" s="234"/>
      <c r="F199" s="234"/>
      <c r="G199" s="234"/>
      <c r="H199" s="234"/>
      <c r="I199" s="234"/>
      <c r="J199" s="234"/>
      <c r="K199" s="232"/>
    </row>
    <row r="200" spans="2:12" ht="15.75" customHeight="1" x14ac:dyDescent="0.25">
      <c r="B200" s="234"/>
      <c r="C200" s="234"/>
      <c r="D200" s="684" t="s">
        <v>1201</v>
      </c>
      <c r="E200" s="684"/>
      <c r="F200" s="684"/>
      <c r="G200" s="684"/>
      <c r="H200" s="684"/>
      <c r="I200" s="684"/>
      <c r="J200" s="684"/>
      <c r="K200" s="232"/>
    </row>
    <row r="201" spans="2:12" ht="15.75" customHeight="1" x14ac:dyDescent="0.25">
      <c r="B201" s="234"/>
      <c r="C201" s="234"/>
      <c r="D201" s="684" t="s">
        <v>815</v>
      </c>
      <c r="E201" s="684"/>
      <c r="F201" s="684"/>
      <c r="G201" s="684"/>
      <c r="H201" s="684"/>
      <c r="I201" s="684"/>
      <c r="J201" s="684"/>
      <c r="K201" s="232"/>
    </row>
    <row r="202" spans="2:12" ht="15.75" customHeight="1" x14ac:dyDescent="0.3">
      <c r="B202" s="236"/>
      <c r="C202" s="234"/>
      <c r="D202" s="679" t="s">
        <v>816</v>
      </c>
      <c r="E202" s="679"/>
      <c r="F202" s="679"/>
      <c r="G202" s="679"/>
      <c r="H202" s="679"/>
      <c r="I202" s="679"/>
      <c r="J202" s="679"/>
      <c r="K202" s="232"/>
    </row>
    <row r="203" spans="2:12" ht="15.75" customHeight="1" x14ac:dyDescent="0.25">
      <c r="B203" s="234"/>
      <c r="C203" s="234"/>
      <c r="D203" s="684" t="s">
        <v>818</v>
      </c>
      <c r="E203" s="684"/>
      <c r="F203" s="684"/>
      <c r="G203" s="684"/>
      <c r="H203" s="684"/>
      <c r="I203" s="684"/>
      <c r="J203" s="684"/>
      <c r="K203" s="232"/>
    </row>
    <row r="204" spans="2:12" x14ac:dyDescent="0.25">
      <c r="B204" s="234"/>
      <c r="C204" s="234"/>
      <c r="D204" s="679"/>
      <c r="E204" s="679"/>
      <c r="F204" s="679"/>
      <c r="G204" s="679"/>
      <c r="H204" s="679"/>
      <c r="I204" s="679"/>
      <c r="J204" s="679"/>
      <c r="K204" s="232"/>
    </row>
    <row r="205" spans="2:12" x14ac:dyDescent="0.25">
      <c r="B205" s="234"/>
      <c r="C205" s="234"/>
      <c r="D205" s="679"/>
      <c r="E205" s="679"/>
      <c r="F205" s="679"/>
      <c r="G205" s="679"/>
      <c r="H205" s="679"/>
      <c r="I205" s="679"/>
      <c r="J205" s="679"/>
      <c r="K205" s="232"/>
    </row>
    <row r="206" spans="2:12" x14ac:dyDescent="0.25">
      <c r="B206" s="234"/>
      <c r="C206" s="234"/>
      <c r="D206" s="679"/>
      <c r="E206" s="679"/>
      <c r="F206" s="679"/>
      <c r="G206" s="679"/>
      <c r="H206" s="679"/>
      <c r="I206" s="679"/>
      <c r="J206" s="679"/>
      <c r="K206" s="232"/>
    </row>
    <row r="207" spans="2:12" x14ac:dyDescent="0.25">
      <c r="B207" s="234"/>
      <c r="C207" s="234"/>
      <c r="D207" s="679"/>
      <c r="E207" s="679"/>
      <c r="F207" s="679"/>
      <c r="G207" s="679"/>
      <c r="H207" s="679"/>
      <c r="I207" s="679"/>
      <c r="J207" s="679"/>
      <c r="K207" s="232"/>
    </row>
    <row r="208" spans="2:12" x14ac:dyDescent="0.25">
      <c r="B208" s="234"/>
      <c r="C208" s="234"/>
      <c r="D208" s="679"/>
      <c r="E208" s="679"/>
      <c r="F208" s="679"/>
      <c r="G208" s="679"/>
      <c r="H208" s="679"/>
      <c r="I208" s="679"/>
      <c r="J208" s="679"/>
      <c r="K208" s="232"/>
    </row>
    <row r="209" spans="2:12" ht="22.15" customHeight="1" x14ac:dyDescent="0.25">
      <c r="B209" s="234"/>
      <c r="C209" s="234"/>
      <c r="D209" s="679"/>
      <c r="E209" s="679"/>
      <c r="F209" s="679"/>
      <c r="G209" s="679"/>
      <c r="H209" s="679"/>
      <c r="I209" s="679"/>
      <c r="J209" s="679"/>
      <c r="K209" s="232"/>
    </row>
    <row r="210" spans="2:12" ht="19.5" customHeight="1" x14ac:dyDescent="0.25">
      <c r="B210" s="234"/>
      <c r="C210" s="234"/>
      <c r="D210" s="240"/>
      <c r="E210" s="240"/>
      <c r="F210" s="240"/>
      <c r="G210" s="240"/>
      <c r="H210" s="240"/>
      <c r="I210" s="240"/>
      <c r="J210" s="240"/>
      <c r="K210" s="232"/>
    </row>
    <row r="211" spans="2:12" x14ac:dyDescent="0.25">
      <c r="D211" s="156"/>
      <c r="E211" s="156"/>
      <c r="F211" s="156"/>
      <c r="G211" s="156"/>
      <c r="H211" s="156"/>
      <c r="I211" s="156"/>
      <c r="J211" s="156"/>
    </row>
    <row r="212" spans="2:12" ht="20.25" x14ac:dyDescent="0.3">
      <c r="B212" s="236" t="s">
        <v>819</v>
      </c>
      <c r="C212" s="234"/>
      <c r="D212" s="240"/>
      <c r="E212" s="240"/>
      <c r="F212" s="240"/>
      <c r="G212" s="240"/>
      <c r="H212" s="240"/>
      <c r="I212" s="240"/>
      <c r="J212" s="240"/>
      <c r="K212" s="232"/>
      <c r="L212" s="475"/>
    </row>
    <row r="213" spans="2:12" x14ac:dyDescent="0.25">
      <c r="B213" s="234"/>
      <c r="C213" s="234"/>
      <c r="D213" s="684" t="s">
        <v>820</v>
      </c>
      <c r="E213" s="684"/>
      <c r="F213" s="684"/>
      <c r="G213" s="684"/>
      <c r="H213" s="684"/>
      <c r="I213" s="684"/>
      <c r="J213" s="684"/>
      <c r="K213" s="232"/>
      <c r="L213" s="475"/>
    </row>
    <row r="214" spans="2:12" x14ac:dyDescent="0.25">
      <c r="B214" s="234"/>
      <c r="C214" s="234"/>
      <c r="D214" s="679"/>
      <c r="E214" s="679"/>
      <c r="F214" s="679"/>
      <c r="G214" s="679"/>
      <c r="H214" s="679"/>
      <c r="I214" s="679"/>
      <c r="J214" s="679"/>
      <c r="K214" s="232"/>
      <c r="L214" s="475"/>
    </row>
    <row r="215" spans="2:12" ht="18.75" customHeight="1" x14ac:dyDescent="0.25">
      <c r="B215" s="234"/>
      <c r="C215" s="234"/>
      <c r="D215" s="679"/>
      <c r="E215" s="679"/>
      <c r="F215" s="679"/>
      <c r="G215" s="679"/>
      <c r="H215" s="679"/>
      <c r="I215" s="679"/>
      <c r="J215" s="679"/>
      <c r="K215" s="232"/>
      <c r="L215" s="475"/>
    </row>
    <row r="216" spans="2:12" x14ac:dyDescent="0.25">
      <c r="B216" s="234"/>
      <c r="C216" s="234"/>
      <c r="D216" s="679"/>
      <c r="E216" s="679"/>
      <c r="F216" s="679"/>
      <c r="G216" s="679"/>
      <c r="H216" s="679"/>
      <c r="I216" s="679"/>
      <c r="J216" s="679"/>
      <c r="K216" s="232"/>
      <c r="L216" s="475"/>
    </row>
    <row r="217" spans="2:12" ht="18.75" x14ac:dyDescent="0.3">
      <c r="B217" s="682" t="s">
        <v>767</v>
      </c>
      <c r="C217" s="682"/>
      <c r="D217" s="680" t="s">
        <v>821</v>
      </c>
      <c r="E217" s="680"/>
      <c r="F217" s="680"/>
      <c r="G217" s="680"/>
      <c r="H217" s="680"/>
      <c r="I217" s="680"/>
      <c r="J217" s="680"/>
      <c r="K217" s="484" t="s">
        <v>769</v>
      </c>
      <c r="L217" s="476"/>
    </row>
    <row r="218" spans="2:12" x14ac:dyDescent="0.25">
      <c r="B218" s="234"/>
      <c r="C218" s="234"/>
      <c r="D218" s="240"/>
      <c r="E218" s="240"/>
      <c r="F218" s="240"/>
      <c r="G218" s="240"/>
      <c r="H218" s="240"/>
      <c r="I218" s="240"/>
      <c r="J218" s="240"/>
      <c r="K218" s="232"/>
      <c r="L218" s="475"/>
    </row>
    <row r="219" spans="2:12" x14ac:dyDescent="0.25">
      <c r="D219" s="156"/>
      <c r="E219" s="156"/>
      <c r="F219" s="156"/>
      <c r="G219" s="156"/>
      <c r="H219" s="156"/>
      <c r="I219" s="156"/>
      <c r="J219" s="156"/>
    </row>
    <row r="220" spans="2:12" ht="20.25" x14ac:dyDescent="0.3">
      <c r="B220" s="236" t="s">
        <v>822</v>
      </c>
      <c r="C220" s="234"/>
      <c r="D220" s="240"/>
      <c r="E220" s="240"/>
      <c r="F220" s="240"/>
      <c r="G220" s="240"/>
      <c r="H220" s="240"/>
      <c r="I220" s="240"/>
      <c r="J220" s="240"/>
      <c r="K220" s="232"/>
      <c r="L220" s="475"/>
    </row>
    <row r="221" spans="2:12" ht="15.75" customHeight="1" x14ac:dyDescent="0.25">
      <c r="B221" s="234"/>
      <c r="C221" s="234"/>
      <c r="D221" s="713" t="s">
        <v>823</v>
      </c>
      <c r="E221" s="713"/>
      <c r="F221" s="713"/>
      <c r="G221" s="713"/>
      <c r="H221" s="713"/>
      <c r="I221" s="713"/>
      <c r="J221" s="713"/>
      <c r="K221" s="232"/>
      <c r="L221" s="475"/>
    </row>
    <row r="222" spans="2:12" ht="110.25" x14ac:dyDescent="0.25">
      <c r="B222" s="234"/>
      <c r="C222" s="234"/>
      <c r="D222" s="532" t="s">
        <v>1756</v>
      </c>
      <c r="E222" s="249"/>
      <c r="F222" s="249"/>
      <c r="G222" s="249"/>
      <c r="H222" s="249"/>
      <c r="I222" s="249"/>
      <c r="J222" s="249"/>
      <c r="K222" s="232"/>
      <c r="L222" s="475"/>
    </row>
    <row r="223" spans="2:12" x14ac:dyDescent="0.25">
      <c r="B223" s="234"/>
      <c r="C223" s="234"/>
      <c r="D223" s="249" t="s">
        <v>1757</v>
      </c>
      <c r="E223" s="249"/>
      <c r="F223" s="249"/>
      <c r="G223" s="249"/>
      <c r="H223" s="249"/>
      <c r="I223" s="249"/>
      <c r="J223" s="249"/>
      <c r="K223" s="232"/>
      <c r="L223" s="475"/>
    </row>
    <row r="224" spans="2:12" x14ac:dyDescent="0.25">
      <c r="B224" s="234"/>
      <c r="C224" s="234"/>
      <c r="D224" s="713" t="s">
        <v>824</v>
      </c>
      <c r="E224" s="713"/>
      <c r="F224" s="713"/>
      <c r="G224" s="713"/>
      <c r="H224" s="713"/>
      <c r="I224" s="713"/>
      <c r="J224" s="713"/>
      <c r="K224" s="232"/>
      <c r="L224" s="475"/>
    </row>
    <row r="225" spans="2:12" x14ac:dyDescent="0.25">
      <c r="B225" s="234"/>
      <c r="C225" s="234"/>
      <c r="D225" s="713" t="s">
        <v>825</v>
      </c>
      <c r="E225" s="713"/>
      <c r="F225" s="713"/>
      <c r="G225" s="713"/>
      <c r="H225" s="713"/>
      <c r="I225" s="713"/>
      <c r="J225" s="713"/>
      <c r="K225" s="232"/>
      <c r="L225" s="475"/>
    </row>
    <row r="226" spans="2:12" x14ac:dyDescent="0.25">
      <c r="B226" s="234"/>
      <c r="C226" s="234"/>
      <c r="D226" s="679" t="s">
        <v>826</v>
      </c>
      <c r="E226" s="679"/>
      <c r="F226" s="679"/>
      <c r="G226" s="679"/>
      <c r="H226" s="679"/>
      <c r="I226" s="679"/>
      <c r="J226" s="679"/>
      <c r="K226" s="232"/>
      <c r="L226" s="475"/>
    </row>
    <row r="227" spans="2:12" x14ac:dyDescent="0.25">
      <c r="B227" s="234"/>
      <c r="C227" s="234"/>
      <c r="D227" s="679"/>
      <c r="E227" s="679"/>
      <c r="F227" s="679"/>
      <c r="G227" s="679"/>
      <c r="H227" s="679"/>
      <c r="I227" s="679"/>
      <c r="J227" s="679"/>
      <c r="K227" s="232"/>
      <c r="L227" s="475"/>
    </row>
    <row r="228" spans="2:12" ht="18.75" x14ac:dyDescent="0.3">
      <c r="B228" s="682" t="s">
        <v>767</v>
      </c>
      <c r="C228" s="682"/>
      <c r="D228" s="680" t="s">
        <v>827</v>
      </c>
      <c r="E228" s="680"/>
      <c r="F228" s="680"/>
      <c r="G228" s="680"/>
      <c r="H228" s="680"/>
      <c r="I228" s="680"/>
      <c r="J228" s="680"/>
      <c r="K228" s="484" t="s">
        <v>769</v>
      </c>
      <c r="L228" s="476"/>
    </row>
    <row r="229" spans="2:12" ht="18.75" x14ac:dyDescent="0.3">
      <c r="B229" s="683"/>
      <c r="C229" s="683"/>
      <c r="D229" s="695" t="s">
        <v>828</v>
      </c>
      <c r="E229" s="695"/>
      <c r="F229" s="695"/>
      <c r="G229" s="695"/>
      <c r="H229" s="695"/>
      <c r="I229" s="695"/>
      <c r="J229" s="695"/>
      <c r="K229" s="484" t="s">
        <v>769</v>
      </c>
      <c r="L229" s="476"/>
    </row>
    <row r="230" spans="2:12" ht="18.75" customHeight="1" x14ac:dyDescent="0.25">
      <c r="B230" s="234"/>
      <c r="C230" s="234"/>
      <c r="D230" s="695" t="s">
        <v>829</v>
      </c>
      <c r="E230" s="695"/>
      <c r="F230" s="695"/>
      <c r="G230" s="695"/>
      <c r="H230" s="695"/>
      <c r="I230" s="695"/>
      <c r="J230" s="695"/>
      <c r="K230" s="484" t="s">
        <v>769</v>
      </c>
      <c r="L230" s="476"/>
    </row>
    <row r="231" spans="2:12" x14ac:dyDescent="0.25">
      <c r="B231" s="234"/>
      <c r="C231" s="234"/>
      <c r="D231" s="240"/>
      <c r="E231" s="249"/>
      <c r="F231" s="249"/>
      <c r="G231" s="249"/>
      <c r="H231" s="249"/>
      <c r="I231" s="249"/>
      <c r="J231" s="249"/>
      <c r="K231" s="232"/>
      <c r="L231" s="475"/>
    </row>
    <row r="232" spans="2:12" x14ac:dyDescent="0.25">
      <c r="D232" s="156"/>
      <c r="E232" s="157"/>
      <c r="F232" s="157"/>
      <c r="G232" s="157"/>
      <c r="H232" s="157"/>
      <c r="I232" s="157"/>
      <c r="J232" s="157"/>
    </row>
    <row r="233" spans="2:12" ht="15.75" customHeight="1" x14ac:dyDescent="0.3">
      <c r="B233" s="236" t="s">
        <v>830</v>
      </c>
      <c r="C233" s="234"/>
      <c r="D233" s="240"/>
      <c r="E233" s="240"/>
      <c r="F233" s="240"/>
      <c r="G233" s="240"/>
      <c r="H233" s="240"/>
      <c r="I233" s="240"/>
      <c r="J233" s="240"/>
      <c r="K233" s="232"/>
      <c r="L233" s="475"/>
    </row>
    <row r="234" spans="2:12" ht="15.75" customHeight="1" x14ac:dyDescent="0.25">
      <c r="B234" s="234"/>
      <c r="C234" s="234"/>
      <c r="D234" s="684" t="s">
        <v>1697</v>
      </c>
      <c r="E234" s="684"/>
      <c r="F234" s="684"/>
      <c r="G234" s="684"/>
      <c r="H234" s="684"/>
      <c r="I234" s="684"/>
      <c r="J234" s="684"/>
      <c r="K234" s="231">
        <v>3.9</v>
      </c>
      <c r="L234" s="480">
        <v>1.65</v>
      </c>
    </row>
    <row r="235" spans="2:12" ht="15.75" customHeight="1" x14ac:dyDescent="0.25">
      <c r="B235" s="234"/>
      <c r="C235" s="234"/>
      <c r="D235" s="679" t="s">
        <v>928</v>
      </c>
      <c r="E235" s="679"/>
      <c r="F235" s="679"/>
      <c r="G235" s="679"/>
      <c r="H235" s="679"/>
      <c r="I235" s="679"/>
      <c r="J235" s="679"/>
      <c r="K235" s="232"/>
      <c r="L235" s="475"/>
    </row>
    <row r="236" spans="2:12" ht="15.75" customHeight="1" x14ac:dyDescent="0.25">
      <c r="B236" s="234"/>
      <c r="C236" s="234"/>
      <c r="D236" s="679" t="s">
        <v>831</v>
      </c>
      <c r="E236" s="679"/>
      <c r="F236" s="679"/>
      <c r="G236" s="679"/>
      <c r="H236" s="679"/>
      <c r="I236" s="679"/>
      <c r="J236" s="679"/>
      <c r="K236" s="232"/>
      <c r="L236" s="475"/>
    </row>
    <row r="237" spans="2:12" x14ac:dyDescent="0.25">
      <c r="B237" s="234"/>
      <c r="C237" s="234"/>
      <c r="D237" s="240" t="s">
        <v>832</v>
      </c>
      <c r="E237" s="240"/>
      <c r="F237" s="240"/>
      <c r="G237" s="240"/>
      <c r="H237" s="240"/>
      <c r="I237" s="240"/>
      <c r="J237" s="240"/>
      <c r="K237" s="232"/>
      <c r="L237" s="475"/>
    </row>
    <row r="238" spans="2:12" x14ac:dyDescent="0.25">
      <c r="B238" s="234"/>
      <c r="C238" s="234"/>
      <c r="D238" s="679" t="s">
        <v>929</v>
      </c>
      <c r="E238" s="679"/>
      <c r="F238" s="679"/>
      <c r="G238" s="679"/>
      <c r="H238" s="679"/>
      <c r="I238" s="679"/>
      <c r="J238" s="679"/>
      <c r="K238" s="231">
        <v>3.5</v>
      </c>
      <c r="L238" s="475"/>
    </row>
    <row r="239" spans="2:12" x14ac:dyDescent="0.25">
      <c r="B239" s="234"/>
      <c r="C239" s="234"/>
      <c r="D239" s="679" t="s">
        <v>930</v>
      </c>
      <c r="E239" s="679"/>
      <c r="F239" s="679"/>
      <c r="G239" s="679"/>
      <c r="H239" s="679"/>
      <c r="I239" s="679"/>
      <c r="J239" s="679"/>
      <c r="K239" s="231">
        <v>3.5</v>
      </c>
      <c r="L239" s="475"/>
    </row>
    <row r="240" spans="2:12" ht="15.75" customHeight="1" x14ac:dyDescent="0.25">
      <c r="B240" s="234"/>
      <c r="C240" s="234"/>
      <c r="D240" s="679" t="s">
        <v>931</v>
      </c>
      <c r="E240" s="679"/>
      <c r="F240" s="679"/>
      <c r="G240" s="679"/>
      <c r="H240" s="679"/>
      <c r="I240" s="679"/>
      <c r="J240" s="679"/>
      <c r="K240" s="231">
        <v>5</v>
      </c>
      <c r="L240" s="475"/>
    </row>
    <row r="241" spans="2:12" x14ac:dyDescent="0.25">
      <c r="B241" s="234"/>
      <c r="C241" s="234"/>
      <c r="D241" s="679"/>
      <c r="E241" s="679"/>
      <c r="F241" s="679"/>
      <c r="G241" s="679"/>
      <c r="H241" s="679"/>
      <c r="I241" s="679"/>
      <c r="J241" s="679"/>
      <c r="K241" s="232"/>
      <c r="L241" s="475"/>
    </row>
    <row r="242" spans="2:12" x14ac:dyDescent="0.25">
      <c r="B242" s="234"/>
      <c r="C242" s="234"/>
      <c r="D242" s="679"/>
      <c r="E242" s="679"/>
      <c r="F242" s="679"/>
      <c r="G242" s="679"/>
      <c r="H242" s="679"/>
      <c r="I242" s="679"/>
      <c r="J242" s="679"/>
      <c r="K242" s="232"/>
      <c r="L242" s="475"/>
    </row>
    <row r="243" spans="2:12" ht="18.75" customHeight="1" x14ac:dyDescent="0.3">
      <c r="B243" s="682" t="s">
        <v>767</v>
      </c>
      <c r="C243" s="682"/>
      <c r="D243" s="680" t="s">
        <v>833</v>
      </c>
      <c r="E243" s="680"/>
      <c r="F243" s="680"/>
      <c r="G243" s="680"/>
      <c r="H243" s="680"/>
      <c r="I243" s="680"/>
      <c r="J243" s="680"/>
      <c r="K243" s="484" t="s">
        <v>769</v>
      </c>
      <c r="L243" s="476"/>
    </row>
    <row r="244" spans="2:12" x14ac:dyDescent="0.25">
      <c r="B244" s="234"/>
      <c r="C244" s="234"/>
      <c r="D244" s="680" t="s">
        <v>834</v>
      </c>
      <c r="E244" s="680"/>
      <c r="F244" s="680"/>
      <c r="G244" s="680"/>
      <c r="H244" s="680"/>
      <c r="I244" s="680"/>
      <c r="J244" s="680"/>
      <c r="K244" s="484" t="s">
        <v>769</v>
      </c>
      <c r="L244" s="476"/>
    </row>
    <row r="245" spans="2:12" x14ac:dyDescent="0.25">
      <c r="B245" s="234"/>
      <c r="C245" s="234"/>
      <c r="D245" s="680" t="s">
        <v>835</v>
      </c>
      <c r="E245" s="680"/>
      <c r="F245" s="680"/>
      <c r="G245" s="680"/>
      <c r="H245" s="680"/>
      <c r="I245" s="680"/>
      <c r="J245" s="680"/>
      <c r="K245" s="484" t="s">
        <v>769</v>
      </c>
      <c r="L245" s="476"/>
    </row>
    <row r="246" spans="2:12" x14ac:dyDescent="0.25">
      <c r="B246" s="234"/>
      <c r="C246" s="234"/>
      <c r="D246" s="680" t="s">
        <v>836</v>
      </c>
      <c r="E246" s="680"/>
      <c r="F246" s="680"/>
      <c r="G246" s="680"/>
      <c r="H246" s="680"/>
      <c r="I246" s="680"/>
      <c r="J246" s="680"/>
      <c r="K246" s="484" t="s">
        <v>769</v>
      </c>
      <c r="L246" s="476"/>
    </row>
    <row r="247" spans="2:12" ht="15.75" customHeight="1" x14ac:dyDescent="0.25">
      <c r="B247" s="234"/>
      <c r="C247" s="234"/>
      <c r="D247" s="680" t="s">
        <v>837</v>
      </c>
      <c r="E247" s="680"/>
      <c r="F247" s="680"/>
      <c r="G247" s="680"/>
      <c r="H247" s="680"/>
      <c r="I247" s="680"/>
      <c r="J247" s="680"/>
      <c r="K247" s="484" t="s">
        <v>769</v>
      </c>
      <c r="L247" s="476"/>
    </row>
    <row r="248" spans="2:12" x14ac:dyDescent="0.25">
      <c r="B248" s="234"/>
      <c r="C248" s="234"/>
      <c r="D248" s="680" t="s">
        <v>838</v>
      </c>
      <c r="E248" s="680"/>
      <c r="F248" s="680"/>
      <c r="G248" s="680"/>
      <c r="H248" s="680"/>
      <c r="I248" s="680"/>
      <c r="J248" s="680"/>
      <c r="K248" s="484" t="s">
        <v>769</v>
      </c>
      <c r="L248" s="476"/>
    </row>
    <row r="249" spans="2:12" x14ac:dyDescent="0.25">
      <c r="B249" s="234"/>
      <c r="C249" s="234"/>
      <c r="D249" s="680" t="s">
        <v>839</v>
      </c>
      <c r="E249" s="680"/>
      <c r="F249" s="680"/>
      <c r="G249" s="680"/>
      <c r="H249" s="680"/>
      <c r="I249" s="680"/>
      <c r="J249" s="680"/>
      <c r="K249" s="484" t="s">
        <v>769</v>
      </c>
      <c r="L249" s="476"/>
    </row>
    <row r="250" spans="2:12" ht="18.75" customHeight="1" x14ac:dyDescent="0.25">
      <c r="D250" s="156"/>
      <c r="E250" s="156"/>
      <c r="F250" s="156"/>
      <c r="G250" s="156"/>
      <c r="H250" s="156"/>
      <c r="I250" s="156"/>
      <c r="J250" s="156"/>
    </row>
    <row r="251" spans="2:12" ht="15.75" hidden="1" customHeight="1" x14ac:dyDescent="0.25">
      <c r="D251" s="156"/>
      <c r="E251" s="156"/>
      <c r="F251" s="156"/>
      <c r="G251" s="156"/>
      <c r="H251" s="156"/>
      <c r="I251" s="156"/>
      <c r="J251" s="156"/>
    </row>
    <row r="252" spans="2:12" ht="20.25" x14ac:dyDescent="0.3">
      <c r="B252" s="236" t="s">
        <v>840</v>
      </c>
      <c r="C252" s="234"/>
      <c r="D252" s="240"/>
      <c r="E252" s="240"/>
      <c r="F252" s="240"/>
      <c r="G252" s="240"/>
      <c r="H252" s="240"/>
      <c r="I252" s="240"/>
      <c r="J252" s="240"/>
      <c r="K252" s="232"/>
      <c r="L252" s="475"/>
    </row>
    <row r="253" spans="2:12" x14ac:dyDescent="0.25">
      <c r="B253" s="234"/>
      <c r="C253" s="234"/>
      <c r="D253" s="684" t="s">
        <v>841</v>
      </c>
      <c r="E253" s="684"/>
      <c r="F253" s="684"/>
      <c r="G253" s="684"/>
      <c r="H253" s="684"/>
      <c r="I253" s="684"/>
      <c r="J253" s="684"/>
      <c r="K253" s="232"/>
      <c r="L253" s="475"/>
    </row>
    <row r="254" spans="2:12" x14ac:dyDescent="0.25">
      <c r="B254" s="234"/>
      <c r="C254" s="234"/>
      <c r="D254" s="679" t="s">
        <v>842</v>
      </c>
      <c r="E254" s="679"/>
      <c r="F254" s="679"/>
      <c r="G254" s="679"/>
      <c r="H254" s="679"/>
      <c r="I254" s="679"/>
      <c r="J254" s="679"/>
      <c r="K254" s="232"/>
      <c r="L254" s="475"/>
    </row>
    <row r="255" spans="2:12" ht="15.75" customHeight="1" x14ac:dyDescent="0.25">
      <c r="B255" s="234"/>
      <c r="C255" s="234"/>
      <c r="D255" s="679"/>
      <c r="E255" s="679"/>
      <c r="F255" s="679"/>
      <c r="G255" s="679"/>
      <c r="H255" s="679"/>
      <c r="I255" s="679"/>
      <c r="J255" s="679"/>
      <c r="K255" s="232"/>
      <c r="L255" s="475"/>
    </row>
    <row r="256" spans="2:12" ht="18.75" x14ac:dyDescent="0.3">
      <c r="B256" s="682" t="s">
        <v>767</v>
      </c>
      <c r="C256" s="682"/>
      <c r="D256" s="680" t="s">
        <v>843</v>
      </c>
      <c r="E256" s="680"/>
      <c r="F256" s="680"/>
      <c r="G256" s="680"/>
      <c r="H256" s="680"/>
      <c r="I256" s="680"/>
      <c r="J256" s="680"/>
      <c r="K256" s="484" t="s">
        <v>769</v>
      </c>
      <c r="L256" s="476"/>
    </row>
    <row r="257" spans="2:12" x14ac:dyDescent="0.25">
      <c r="B257" s="234"/>
      <c r="C257" s="234"/>
      <c r="D257" s="240"/>
      <c r="E257" s="240"/>
      <c r="F257" s="240"/>
      <c r="G257" s="240"/>
      <c r="H257" s="240"/>
      <c r="I257" s="240"/>
      <c r="J257" s="240"/>
      <c r="K257" s="232"/>
      <c r="L257" s="475"/>
    </row>
    <row r="258" spans="2:12" ht="15.75" hidden="1" customHeight="1" x14ac:dyDescent="0.25">
      <c r="D258" s="156"/>
      <c r="E258" s="156"/>
      <c r="F258" s="156"/>
      <c r="G258" s="156"/>
      <c r="H258" s="156"/>
      <c r="I258" s="156"/>
      <c r="J258" s="156"/>
    </row>
    <row r="259" spans="2:12" ht="18.75" customHeight="1" x14ac:dyDescent="0.3">
      <c r="B259" s="236" t="s">
        <v>844</v>
      </c>
      <c r="C259" s="234"/>
      <c r="D259" s="240"/>
      <c r="E259" s="240"/>
      <c r="F259" s="240"/>
      <c r="G259" s="240"/>
      <c r="H259" s="240"/>
      <c r="I259" s="240"/>
      <c r="J259" s="240"/>
      <c r="K259" s="232"/>
      <c r="L259" s="475"/>
    </row>
    <row r="260" spans="2:12" x14ac:dyDescent="0.25">
      <c r="B260" s="234"/>
      <c r="C260" s="234"/>
      <c r="D260" s="684" t="s">
        <v>1659</v>
      </c>
      <c r="E260" s="684"/>
      <c r="F260" s="684"/>
      <c r="G260" s="684"/>
      <c r="H260" s="684"/>
      <c r="I260" s="684"/>
      <c r="J260" s="684"/>
      <c r="K260" s="232"/>
      <c r="L260" s="475"/>
    </row>
    <row r="261" spans="2:12" x14ac:dyDescent="0.25">
      <c r="B261" s="234"/>
      <c r="C261" s="234"/>
      <c r="D261" s="679" t="s">
        <v>845</v>
      </c>
      <c r="E261" s="679"/>
      <c r="F261" s="679"/>
      <c r="G261" s="679"/>
      <c r="H261" s="679"/>
      <c r="I261" s="679"/>
      <c r="J261" s="679"/>
      <c r="K261" s="232"/>
      <c r="L261" s="475"/>
    </row>
    <row r="262" spans="2:12" x14ac:dyDescent="0.25">
      <c r="B262" s="234"/>
      <c r="C262" s="234"/>
      <c r="D262" s="679" t="s">
        <v>1090</v>
      </c>
      <c r="E262" s="679"/>
      <c r="F262" s="679"/>
      <c r="G262" s="679"/>
      <c r="H262" s="679"/>
      <c r="I262" s="679"/>
      <c r="J262" s="679"/>
      <c r="K262" s="232"/>
      <c r="L262" s="475"/>
    </row>
    <row r="263" spans="2:12" ht="15.75" customHeight="1" x14ac:dyDescent="0.3">
      <c r="B263" s="682" t="s">
        <v>767</v>
      </c>
      <c r="C263" s="682"/>
      <c r="D263" s="680" t="s">
        <v>846</v>
      </c>
      <c r="E263" s="680"/>
      <c r="F263" s="680"/>
      <c r="G263" s="680"/>
      <c r="H263" s="680"/>
      <c r="I263" s="680"/>
      <c r="J263" s="680"/>
      <c r="K263" s="484" t="s">
        <v>769</v>
      </c>
      <c r="L263" s="476"/>
    </row>
    <row r="264" spans="2:12" x14ac:dyDescent="0.25">
      <c r="B264" s="234"/>
      <c r="C264" s="234"/>
      <c r="D264" s="679"/>
      <c r="E264" s="679"/>
      <c r="F264" s="679"/>
      <c r="G264" s="679"/>
      <c r="H264" s="679"/>
      <c r="I264" s="679"/>
      <c r="J264" s="679"/>
      <c r="K264" s="232"/>
      <c r="L264" s="475"/>
    </row>
    <row r="265" spans="2:12" x14ac:dyDescent="0.25">
      <c r="B265" s="234"/>
      <c r="C265" s="234"/>
      <c r="D265" s="240"/>
      <c r="E265" s="240"/>
      <c r="F265" s="240"/>
      <c r="G265" s="240"/>
      <c r="H265" s="240"/>
      <c r="I265" s="240"/>
      <c r="J265" s="240"/>
      <c r="K265" s="232"/>
      <c r="L265" s="475"/>
    </row>
    <row r="266" spans="2:12" x14ac:dyDescent="0.25">
      <c r="D266" s="156"/>
      <c r="E266" s="156"/>
      <c r="F266" s="156"/>
      <c r="G266" s="156"/>
      <c r="H266" s="156"/>
      <c r="I266" s="156"/>
      <c r="J266" s="156"/>
    </row>
    <row r="267" spans="2:12" ht="18.75" customHeight="1" x14ac:dyDescent="0.3">
      <c r="B267" s="236" t="s">
        <v>592</v>
      </c>
      <c r="C267" s="234"/>
      <c r="D267" s="240"/>
      <c r="E267" s="240"/>
      <c r="F267" s="240"/>
      <c r="G267" s="240"/>
      <c r="H267" s="240"/>
      <c r="I267" s="240"/>
      <c r="J267" s="240"/>
      <c r="K267" s="232"/>
      <c r="L267" s="475"/>
    </row>
    <row r="268" spans="2:12" x14ac:dyDescent="0.25">
      <c r="B268" s="234"/>
      <c r="C268" s="234"/>
      <c r="D268" s="684" t="s">
        <v>847</v>
      </c>
      <c r="E268" s="684"/>
      <c r="F268" s="684"/>
      <c r="G268" s="684"/>
      <c r="H268" s="684"/>
      <c r="I268" s="684"/>
      <c r="J268" s="684"/>
      <c r="K268" s="232"/>
      <c r="L268" s="475"/>
    </row>
    <row r="269" spans="2:12" ht="15.75" customHeight="1" x14ac:dyDescent="0.25">
      <c r="B269" s="234"/>
      <c r="C269" s="234"/>
      <c r="D269" s="679" t="s">
        <v>848</v>
      </c>
      <c r="E269" s="679"/>
      <c r="F269" s="679"/>
      <c r="G269" s="679"/>
      <c r="H269" s="679"/>
      <c r="I269" s="679"/>
      <c r="J269" s="679"/>
      <c r="K269" s="232"/>
      <c r="L269" s="475"/>
    </row>
    <row r="270" spans="2:12" ht="15.75" customHeight="1" x14ac:dyDescent="0.25">
      <c r="B270" s="234"/>
      <c r="C270" s="234"/>
      <c r="D270" s="679" t="s">
        <v>849</v>
      </c>
      <c r="E270" s="679"/>
      <c r="F270" s="679"/>
      <c r="G270" s="679"/>
      <c r="H270" s="679"/>
      <c r="I270" s="679"/>
      <c r="J270" s="679"/>
      <c r="K270" s="232"/>
      <c r="L270" s="475"/>
    </row>
    <row r="271" spans="2:12" x14ac:dyDescent="0.25">
      <c r="B271" s="234"/>
      <c r="C271" s="234"/>
      <c r="D271" s="679"/>
      <c r="E271" s="679"/>
      <c r="F271" s="679"/>
      <c r="G271" s="679"/>
      <c r="H271" s="679"/>
      <c r="I271" s="679"/>
      <c r="J271" s="679"/>
      <c r="K271" s="232"/>
      <c r="L271" s="475"/>
    </row>
    <row r="272" spans="2:12" ht="18.75" x14ac:dyDescent="0.3">
      <c r="B272" s="682" t="s">
        <v>767</v>
      </c>
      <c r="C272" s="682"/>
      <c r="D272" s="680" t="s">
        <v>850</v>
      </c>
      <c r="E272" s="680"/>
      <c r="F272" s="680"/>
      <c r="G272" s="680"/>
      <c r="H272" s="680"/>
      <c r="I272" s="680"/>
      <c r="J272" s="680"/>
      <c r="K272" s="484" t="s">
        <v>769</v>
      </c>
      <c r="L272" s="476"/>
    </row>
    <row r="273" spans="2:12" x14ac:dyDescent="0.25">
      <c r="B273" s="234"/>
      <c r="C273" s="234"/>
      <c r="D273" s="240"/>
      <c r="E273" s="240"/>
      <c r="F273" s="240"/>
      <c r="G273" s="240"/>
      <c r="H273" s="240"/>
      <c r="I273" s="240"/>
      <c r="J273" s="240"/>
      <c r="K273" s="232"/>
      <c r="L273" s="475"/>
    </row>
    <row r="274" spans="2:12" ht="15.75" customHeight="1" x14ac:dyDescent="0.25">
      <c r="D274" s="156"/>
      <c r="E274" s="156"/>
      <c r="F274" s="156"/>
      <c r="G274" s="156"/>
      <c r="H274" s="156"/>
      <c r="I274" s="156"/>
      <c r="J274" s="156"/>
    </row>
    <row r="275" spans="2:12" ht="20.25" x14ac:dyDescent="0.3">
      <c r="B275" s="236" t="s">
        <v>851</v>
      </c>
      <c r="C275" s="234"/>
      <c r="D275" s="240"/>
      <c r="E275" s="240"/>
      <c r="F275" s="240"/>
      <c r="G275" s="240"/>
      <c r="H275" s="240"/>
      <c r="I275" s="240"/>
      <c r="J275" s="240"/>
      <c r="K275" s="232"/>
      <c r="L275" s="475"/>
    </row>
    <row r="276" spans="2:12" x14ac:dyDescent="0.25">
      <c r="B276" s="234"/>
      <c r="C276" s="234"/>
      <c r="D276" s="684" t="s">
        <v>852</v>
      </c>
      <c r="E276" s="684"/>
      <c r="F276" s="684"/>
      <c r="G276" s="684"/>
      <c r="H276" s="684"/>
      <c r="I276" s="684"/>
      <c r="J276" s="684"/>
      <c r="K276" s="232"/>
      <c r="L276" s="475"/>
    </row>
    <row r="277" spans="2:12" x14ac:dyDescent="0.25">
      <c r="B277" s="234"/>
      <c r="C277" s="234"/>
      <c r="D277" s="679" t="s">
        <v>853</v>
      </c>
      <c r="E277" s="679"/>
      <c r="F277" s="679"/>
      <c r="G277" s="679"/>
      <c r="H277" s="679"/>
      <c r="I277" s="679"/>
      <c r="J277" s="679"/>
      <c r="K277" s="232"/>
      <c r="L277" s="475"/>
    </row>
    <row r="278" spans="2:12" ht="18.75" customHeight="1" x14ac:dyDescent="0.25">
      <c r="B278" s="234"/>
      <c r="C278" s="234"/>
      <c r="D278" s="679" t="s">
        <v>257</v>
      </c>
      <c r="E278" s="679"/>
      <c r="F278" s="679"/>
      <c r="G278" s="679"/>
      <c r="H278" s="679"/>
      <c r="I278" s="679"/>
      <c r="J278" s="679"/>
      <c r="K278" s="232"/>
      <c r="L278" s="475"/>
    </row>
    <row r="279" spans="2:12" x14ac:dyDescent="0.25">
      <c r="B279" s="234"/>
      <c r="C279" s="234"/>
      <c r="D279" s="679"/>
      <c r="E279" s="679"/>
      <c r="F279" s="679"/>
      <c r="G279" s="679"/>
      <c r="H279" s="679"/>
      <c r="I279" s="679"/>
      <c r="J279" s="679"/>
      <c r="K279" s="232"/>
      <c r="L279" s="475"/>
    </row>
    <row r="280" spans="2:12" ht="18.75" x14ac:dyDescent="0.3">
      <c r="B280" s="682" t="s">
        <v>767</v>
      </c>
      <c r="C280" s="682"/>
      <c r="D280" s="680" t="s">
        <v>854</v>
      </c>
      <c r="E280" s="680"/>
      <c r="F280" s="680"/>
      <c r="G280" s="680"/>
      <c r="H280" s="680"/>
      <c r="I280" s="680"/>
      <c r="J280" s="680"/>
      <c r="K280" s="484" t="s">
        <v>769</v>
      </c>
      <c r="L280" s="476"/>
    </row>
    <row r="281" spans="2:12" x14ac:dyDescent="0.25">
      <c r="B281" s="234"/>
      <c r="C281" s="234"/>
      <c r="D281" s="680" t="s">
        <v>855</v>
      </c>
      <c r="E281" s="680"/>
      <c r="F281" s="680"/>
      <c r="G281" s="680"/>
      <c r="H281" s="680"/>
      <c r="I281" s="680"/>
      <c r="J281" s="680"/>
      <c r="K281" s="484" t="s">
        <v>769</v>
      </c>
      <c r="L281" s="476"/>
    </row>
    <row r="282" spans="2:12" ht="15.75" customHeight="1" x14ac:dyDescent="0.25">
      <c r="B282" s="234"/>
      <c r="C282" s="234"/>
      <c r="D282" s="680" t="s">
        <v>856</v>
      </c>
      <c r="E282" s="680"/>
      <c r="F282" s="680"/>
      <c r="G282" s="680"/>
      <c r="H282" s="680"/>
      <c r="I282" s="680"/>
      <c r="J282" s="680"/>
      <c r="K282" s="484" t="s">
        <v>769</v>
      </c>
      <c r="L282" s="476"/>
    </row>
    <row r="283" spans="2:12" x14ac:dyDescent="0.25">
      <c r="B283" s="234"/>
      <c r="C283" s="234"/>
      <c r="D283" s="680" t="s">
        <v>857</v>
      </c>
      <c r="E283" s="680"/>
      <c r="F283" s="680"/>
      <c r="G283" s="680"/>
      <c r="H283" s="680"/>
      <c r="I283" s="680"/>
      <c r="J283" s="680"/>
      <c r="K283" s="484" t="s">
        <v>769</v>
      </c>
      <c r="L283" s="476"/>
    </row>
    <row r="284" spans="2:12" x14ac:dyDescent="0.25">
      <c r="B284" s="234"/>
      <c r="C284" s="234"/>
      <c r="D284" s="240"/>
      <c r="E284" s="240"/>
      <c r="F284" s="240"/>
      <c r="G284" s="240"/>
      <c r="H284" s="240"/>
      <c r="I284" s="240"/>
      <c r="J284" s="240"/>
      <c r="K284" s="232"/>
      <c r="L284" s="475"/>
    </row>
    <row r="285" spans="2:12" ht="23.25" customHeight="1" x14ac:dyDescent="0.25">
      <c r="B285" s="234"/>
      <c r="C285" s="234"/>
      <c r="D285" s="240"/>
      <c r="E285" s="240"/>
      <c r="F285" s="240"/>
      <c r="G285" s="240"/>
      <c r="H285" s="240"/>
      <c r="I285" s="240"/>
      <c r="J285" s="240"/>
      <c r="K285" s="232"/>
      <c r="L285" s="475"/>
    </row>
    <row r="286" spans="2:12" ht="23.25" customHeight="1" x14ac:dyDescent="0.3">
      <c r="B286" s="236" t="s">
        <v>858</v>
      </c>
      <c r="C286" s="234"/>
      <c r="D286" s="240"/>
      <c r="E286" s="240"/>
      <c r="F286" s="240"/>
      <c r="G286" s="240"/>
      <c r="H286" s="240"/>
      <c r="I286" s="240"/>
      <c r="J286" s="240"/>
      <c r="K286" s="232"/>
    </row>
    <row r="287" spans="2:12" ht="23.25" customHeight="1" x14ac:dyDescent="0.25">
      <c r="B287" s="234"/>
      <c r="C287" s="234"/>
      <c r="D287" s="684" t="s">
        <v>859</v>
      </c>
      <c r="E287" s="684"/>
      <c r="F287" s="684"/>
      <c r="G287" s="684"/>
      <c r="H287" s="684"/>
      <c r="I287" s="684"/>
      <c r="J287" s="684"/>
      <c r="K287" s="232"/>
    </row>
    <row r="288" spans="2:12" ht="15.75" hidden="1" customHeight="1" x14ac:dyDescent="0.25">
      <c r="B288" s="234"/>
      <c r="C288" s="234"/>
      <c r="D288" s="679" t="s">
        <v>860</v>
      </c>
      <c r="E288" s="679"/>
      <c r="F288" s="679"/>
      <c r="G288" s="679"/>
      <c r="H288" s="679"/>
      <c r="I288" s="679"/>
      <c r="J288" s="679"/>
      <c r="K288" s="232"/>
    </row>
    <row r="289" spans="2:12" ht="15.75" hidden="1" customHeight="1" x14ac:dyDescent="0.25">
      <c r="B289" s="234"/>
      <c r="C289" s="234"/>
      <c r="D289" s="679" t="s">
        <v>861</v>
      </c>
      <c r="E289" s="679"/>
      <c r="F289" s="679"/>
      <c r="G289" s="679"/>
      <c r="H289" s="679"/>
      <c r="I289" s="679"/>
      <c r="J289" s="679"/>
      <c r="K289" s="232"/>
    </row>
    <row r="290" spans="2:12" ht="15.75" hidden="1" customHeight="1" x14ac:dyDescent="0.25">
      <c r="B290" s="234"/>
      <c r="C290" s="234"/>
      <c r="D290" s="679" t="s">
        <v>862</v>
      </c>
      <c r="E290" s="679"/>
      <c r="F290" s="679"/>
      <c r="G290" s="679"/>
      <c r="H290" s="679"/>
      <c r="I290" s="679"/>
      <c r="J290" s="679"/>
      <c r="K290" s="232"/>
    </row>
    <row r="291" spans="2:12" ht="15.75" hidden="1" customHeight="1" x14ac:dyDescent="0.3">
      <c r="B291" s="693" t="s">
        <v>767</v>
      </c>
      <c r="C291" s="693"/>
      <c r="D291" s="680" t="s">
        <v>863</v>
      </c>
      <c r="E291" s="680"/>
      <c r="F291" s="680"/>
      <c r="G291" s="680"/>
      <c r="H291" s="680"/>
      <c r="I291" s="680"/>
      <c r="J291" s="680"/>
      <c r="K291" s="241" t="s">
        <v>769</v>
      </c>
      <c r="L291" s="479"/>
    </row>
    <row r="292" spans="2:12" x14ac:dyDescent="0.25">
      <c r="B292" s="234"/>
      <c r="C292" s="234"/>
      <c r="D292" s="240"/>
      <c r="E292" s="240"/>
      <c r="F292" s="240"/>
      <c r="G292" s="240"/>
      <c r="H292" s="240"/>
      <c r="I292" s="240"/>
      <c r="J292" s="240"/>
      <c r="K292" s="232"/>
    </row>
    <row r="293" spans="2:12" x14ac:dyDescent="0.25">
      <c r="B293" s="234"/>
      <c r="C293" s="234"/>
      <c r="D293" s="240"/>
      <c r="E293" s="240"/>
      <c r="F293" s="240"/>
      <c r="G293" s="240"/>
      <c r="H293" s="240"/>
      <c r="I293" s="240"/>
      <c r="J293" s="240"/>
      <c r="K293" s="232"/>
    </row>
    <row r="294" spans="2:12" x14ac:dyDescent="0.25">
      <c r="B294" s="234"/>
      <c r="C294" s="234"/>
      <c r="D294" s="240"/>
      <c r="E294" s="240"/>
      <c r="F294" s="240"/>
      <c r="G294" s="240"/>
      <c r="H294" s="240"/>
      <c r="I294" s="240"/>
      <c r="J294" s="240"/>
      <c r="K294" s="232"/>
    </row>
    <row r="295" spans="2:12" ht="20.25" x14ac:dyDescent="0.3">
      <c r="B295" s="236" t="s">
        <v>864</v>
      </c>
      <c r="C295" s="234"/>
      <c r="D295" s="689" t="s">
        <v>1091</v>
      </c>
      <c r="E295" s="689"/>
      <c r="F295" s="689"/>
      <c r="G295" s="689"/>
      <c r="H295" s="689"/>
      <c r="I295" s="689"/>
      <c r="J295" s="689"/>
    </row>
    <row r="296" spans="2:12" ht="30" customHeight="1" x14ac:dyDescent="0.25">
      <c r="C296" s="250">
        <v>0</v>
      </c>
      <c r="D296" s="684" t="s">
        <v>1683</v>
      </c>
      <c r="E296" s="684"/>
      <c r="F296" s="684"/>
      <c r="G296" s="684"/>
      <c r="H296" s="684"/>
      <c r="I296" s="684"/>
      <c r="J296" s="684"/>
      <c r="K296" s="232"/>
      <c r="L296" s="481">
        <v>1.9</v>
      </c>
    </row>
    <row r="297" spans="2:12" ht="30" customHeight="1" x14ac:dyDescent="0.25">
      <c r="C297" s="250">
        <v>0</v>
      </c>
      <c r="D297" s="684" t="s">
        <v>1684</v>
      </c>
      <c r="E297" s="684"/>
      <c r="F297" s="684"/>
      <c r="G297" s="684"/>
      <c r="H297" s="684"/>
      <c r="I297" s="684"/>
      <c r="J297" s="684"/>
      <c r="K297" s="232"/>
      <c r="L297" s="481">
        <v>2.0499999999999998</v>
      </c>
    </row>
    <row r="298" spans="2:12" ht="30" customHeight="1" x14ac:dyDescent="0.25">
      <c r="C298" s="250">
        <v>0</v>
      </c>
      <c r="D298" s="679" t="s">
        <v>1685</v>
      </c>
      <c r="E298" s="679"/>
      <c r="F298" s="679"/>
      <c r="G298" s="679"/>
      <c r="H298" s="679"/>
      <c r="I298" s="679"/>
      <c r="J298" s="679"/>
      <c r="K298" s="232"/>
      <c r="L298" s="481">
        <v>2.15</v>
      </c>
    </row>
    <row r="299" spans="2:12" ht="15.75" hidden="1" customHeight="1" x14ac:dyDescent="0.25">
      <c r="C299" s="250">
        <v>0</v>
      </c>
      <c r="D299" s="679" t="s">
        <v>1095</v>
      </c>
      <c r="E299" s="679"/>
      <c r="F299" s="679"/>
      <c r="G299" s="679"/>
      <c r="H299" s="679"/>
      <c r="I299" s="679"/>
      <c r="J299" s="679"/>
      <c r="K299" s="232"/>
      <c r="L299" s="481" t="s">
        <v>1096</v>
      </c>
    </row>
    <row r="300" spans="2:12" ht="15.75" hidden="1" customHeight="1" x14ac:dyDescent="0.25">
      <c r="C300" s="234"/>
      <c r="D300" s="679" t="s">
        <v>865</v>
      </c>
      <c r="E300" s="679"/>
      <c r="F300" s="679"/>
      <c r="G300" s="679"/>
      <c r="H300" s="679"/>
      <c r="I300" s="679"/>
      <c r="J300" s="679"/>
      <c r="K300" s="232"/>
      <c r="L300" s="475"/>
    </row>
    <row r="301" spans="2:12" x14ac:dyDescent="0.25">
      <c r="C301" s="234"/>
      <c r="D301" s="687" t="s">
        <v>1758</v>
      </c>
      <c r="E301" s="688"/>
      <c r="F301" s="688"/>
      <c r="G301" s="688"/>
      <c r="H301" s="688"/>
      <c r="I301" s="688"/>
      <c r="J301" s="688"/>
      <c r="K301" s="487" t="s">
        <v>866</v>
      </c>
      <c r="L301" s="482" t="s">
        <v>769</v>
      </c>
    </row>
    <row r="302" spans="2:12" x14ac:dyDescent="0.25">
      <c r="C302" s="234"/>
      <c r="D302" s="687" t="s">
        <v>867</v>
      </c>
      <c r="E302" s="688"/>
      <c r="F302" s="688"/>
      <c r="G302" s="688"/>
      <c r="H302" s="688"/>
      <c r="I302" s="688"/>
      <c r="J302" s="688"/>
      <c r="K302" s="487" t="s">
        <v>866</v>
      </c>
      <c r="L302" s="482" t="s">
        <v>769</v>
      </c>
    </row>
    <row r="303" spans="2:12" x14ac:dyDescent="0.25">
      <c r="C303" s="234"/>
      <c r="D303" s="687" t="s">
        <v>868</v>
      </c>
      <c r="E303" s="688"/>
      <c r="F303" s="688"/>
      <c r="G303" s="688"/>
      <c r="H303" s="688"/>
      <c r="I303" s="688"/>
      <c r="J303" s="688"/>
      <c r="K303" s="488" t="s">
        <v>866</v>
      </c>
      <c r="L303" s="482" t="s">
        <v>769</v>
      </c>
    </row>
    <row r="304" spans="2:12" x14ac:dyDescent="0.25">
      <c r="C304" s="234"/>
      <c r="D304" s="679"/>
      <c r="E304" s="679"/>
      <c r="F304" s="679"/>
      <c r="G304" s="679"/>
      <c r="H304" s="679"/>
      <c r="I304" s="679"/>
      <c r="J304" s="679"/>
      <c r="K304" s="232"/>
      <c r="L304" s="475"/>
    </row>
    <row r="305" spans="2:12" ht="15.75" hidden="1" customHeight="1" x14ac:dyDescent="0.25">
      <c r="C305" s="234"/>
      <c r="D305" s="679"/>
      <c r="E305" s="679"/>
      <c r="F305" s="679"/>
      <c r="G305" s="679"/>
      <c r="H305" s="679"/>
      <c r="I305" s="679"/>
      <c r="J305" s="679"/>
      <c r="K305" s="232"/>
      <c r="L305" s="475"/>
    </row>
    <row r="306" spans="2:12" x14ac:dyDescent="0.25">
      <c r="C306" s="234"/>
      <c r="D306" s="240"/>
      <c r="E306" s="240"/>
      <c r="F306" s="240"/>
      <c r="G306" s="240"/>
      <c r="H306" s="240"/>
      <c r="I306" s="240"/>
      <c r="J306" s="240"/>
      <c r="K306" s="232"/>
      <c r="L306" s="475"/>
    </row>
    <row r="307" spans="2:12" x14ac:dyDescent="0.25">
      <c r="C307" s="234"/>
      <c r="D307" s="240"/>
      <c r="E307" s="240"/>
      <c r="F307" s="240"/>
      <c r="G307" s="240"/>
      <c r="H307" s="240"/>
      <c r="I307" s="240"/>
      <c r="J307" s="240"/>
      <c r="K307" s="232"/>
      <c r="L307" s="475"/>
    </row>
    <row r="308" spans="2:12" x14ac:dyDescent="0.25">
      <c r="C308" s="234"/>
      <c r="D308" s="687" t="s">
        <v>1097</v>
      </c>
      <c r="E308" s="687"/>
      <c r="F308" s="687"/>
      <c r="G308" s="687"/>
      <c r="H308" s="687"/>
      <c r="I308" s="687"/>
      <c r="J308" s="687"/>
      <c r="K308" s="232"/>
      <c r="L308" s="475"/>
    </row>
    <row r="309" spans="2:12" x14ac:dyDescent="0.25">
      <c r="D309" s="685"/>
      <c r="E309" s="685"/>
      <c r="F309" s="685"/>
      <c r="G309" s="685"/>
      <c r="H309" s="685"/>
      <c r="I309" s="685"/>
      <c r="J309" s="685"/>
    </row>
    <row r="310" spans="2:12" ht="20.25" x14ac:dyDescent="0.3">
      <c r="B310" s="236" t="s">
        <v>869</v>
      </c>
      <c r="C310" s="234"/>
      <c r="D310" s="689" t="s">
        <v>1091</v>
      </c>
      <c r="E310" s="689"/>
      <c r="F310" s="689"/>
      <c r="G310" s="689"/>
      <c r="H310" s="689"/>
      <c r="I310" s="689"/>
      <c r="J310" s="689"/>
    </row>
    <row r="311" spans="2:12" x14ac:dyDescent="0.25">
      <c r="C311" s="251">
        <v>0</v>
      </c>
      <c r="D311" s="684" t="s">
        <v>1686</v>
      </c>
      <c r="E311" s="684"/>
      <c r="F311" s="684"/>
      <c r="G311" s="684"/>
      <c r="H311" s="684"/>
      <c r="I311" s="684"/>
      <c r="J311" s="684"/>
      <c r="K311" s="232"/>
      <c r="L311" s="481">
        <v>1.25</v>
      </c>
    </row>
    <row r="312" spans="2:12" x14ac:dyDescent="0.25">
      <c r="C312" s="251">
        <v>0</v>
      </c>
      <c r="D312" s="684" t="s">
        <v>1687</v>
      </c>
      <c r="E312" s="684"/>
      <c r="F312" s="684"/>
      <c r="G312" s="684"/>
      <c r="H312" s="684"/>
      <c r="I312" s="684"/>
      <c r="J312" s="684"/>
      <c r="K312" s="232"/>
      <c r="L312" s="481">
        <v>1.5</v>
      </c>
    </row>
    <row r="313" spans="2:12" x14ac:dyDescent="0.25">
      <c r="C313" s="234"/>
      <c r="D313" s="679" t="s">
        <v>870</v>
      </c>
      <c r="E313" s="679"/>
      <c r="F313" s="679"/>
      <c r="G313" s="679"/>
      <c r="H313" s="679"/>
      <c r="I313" s="679"/>
      <c r="J313" s="679"/>
      <c r="K313" s="232"/>
      <c r="L313" s="475"/>
    </row>
    <row r="314" spans="2:12" x14ac:dyDescent="0.25">
      <c r="C314" s="234"/>
      <c r="D314" s="687" t="s">
        <v>1759</v>
      </c>
      <c r="E314" s="688"/>
      <c r="F314" s="688"/>
      <c r="G314" s="688"/>
      <c r="H314" s="688"/>
      <c r="I314" s="688"/>
      <c r="J314" s="688"/>
      <c r="K314" s="487" t="s">
        <v>871</v>
      </c>
      <c r="L314" s="482" t="s">
        <v>769</v>
      </c>
    </row>
    <row r="315" spans="2:12" ht="18.75" customHeight="1" x14ac:dyDescent="0.25">
      <c r="C315" s="234"/>
      <c r="D315" s="687" t="s">
        <v>1760</v>
      </c>
      <c r="E315" s="688"/>
      <c r="F315" s="688"/>
      <c r="G315" s="688"/>
      <c r="H315" s="688"/>
      <c r="I315" s="688"/>
      <c r="J315" s="688"/>
      <c r="K315" s="487" t="s">
        <v>871</v>
      </c>
      <c r="L315" s="482" t="s">
        <v>769</v>
      </c>
    </row>
    <row r="316" spans="2:12" x14ac:dyDescent="0.25">
      <c r="C316" s="234"/>
      <c r="D316" s="687" t="s">
        <v>1761</v>
      </c>
      <c r="E316" s="688"/>
      <c r="F316" s="688"/>
      <c r="G316" s="688"/>
      <c r="H316" s="688"/>
      <c r="I316" s="688"/>
      <c r="J316" s="688"/>
      <c r="K316" s="488" t="s">
        <v>871</v>
      </c>
      <c r="L316" s="482" t="s">
        <v>769</v>
      </c>
    </row>
    <row r="317" spans="2:12" x14ac:dyDescent="0.25">
      <c r="C317" s="234"/>
      <c r="D317" s="679"/>
      <c r="E317" s="679"/>
      <c r="F317" s="679"/>
      <c r="G317" s="679"/>
      <c r="H317" s="679"/>
      <c r="I317" s="679"/>
      <c r="J317" s="679"/>
      <c r="K317" s="232"/>
      <c r="L317" s="475"/>
    </row>
    <row r="318" spans="2:12" x14ac:dyDescent="0.25">
      <c r="C318" s="234"/>
      <c r="D318" s="679"/>
      <c r="E318" s="679"/>
      <c r="F318" s="679"/>
      <c r="G318" s="679"/>
      <c r="H318" s="679"/>
      <c r="I318" s="679"/>
      <c r="J318" s="679"/>
      <c r="K318" s="232"/>
      <c r="L318" s="475"/>
    </row>
    <row r="319" spans="2:12" x14ac:dyDescent="0.25">
      <c r="C319" s="234"/>
      <c r="D319" s="240"/>
      <c r="E319" s="240"/>
      <c r="F319" s="240"/>
      <c r="G319" s="240"/>
      <c r="H319" s="240"/>
      <c r="I319" s="240"/>
      <c r="J319" s="240"/>
      <c r="K319" s="232"/>
      <c r="L319" s="475"/>
    </row>
    <row r="320" spans="2:12" x14ac:dyDescent="0.25">
      <c r="D320" s="156"/>
      <c r="E320" s="156"/>
      <c r="F320" s="156"/>
      <c r="G320" s="156"/>
      <c r="H320" s="156"/>
      <c r="I320" s="156"/>
      <c r="J320" s="156"/>
    </row>
    <row r="321" spans="2:12" ht="18.75" customHeight="1" x14ac:dyDescent="0.3">
      <c r="B321" s="236" t="s">
        <v>872</v>
      </c>
      <c r="C321" s="234"/>
      <c r="D321" s="240"/>
      <c r="E321" s="240"/>
      <c r="F321" s="240"/>
      <c r="G321" s="240"/>
      <c r="H321" s="240"/>
      <c r="I321" s="240"/>
      <c r="J321" s="240"/>
      <c r="K321" s="232"/>
      <c r="L321" s="475"/>
    </row>
    <row r="322" spans="2:12" x14ac:dyDescent="0.25">
      <c r="B322" s="234"/>
      <c r="C322" s="234"/>
      <c r="D322" s="686" t="s">
        <v>873</v>
      </c>
      <c r="E322" s="686"/>
      <c r="F322" s="686"/>
      <c r="G322" s="686"/>
      <c r="H322" s="686"/>
      <c r="I322" s="686"/>
      <c r="J322" s="686"/>
      <c r="K322" s="232"/>
      <c r="L322" s="475"/>
    </row>
    <row r="323" spans="2:12" x14ac:dyDescent="0.25">
      <c r="B323" s="234"/>
      <c r="C323" s="234"/>
      <c r="D323" s="679" t="s">
        <v>1100</v>
      </c>
      <c r="E323" s="679"/>
      <c r="F323" s="679"/>
      <c r="G323" s="679"/>
      <c r="H323" s="679"/>
      <c r="I323" s="679"/>
      <c r="J323" s="679"/>
      <c r="K323" s="232"/>
      <c r="L323" s="475"/>
    </row>
    <row r="324" spans="2:12" x14ac:dyDescent="0.25">
      <c r="B324" s="234"/>
      <c r="C324" s="234"/>
      <c r="D324" s="240" t="s">
        <v>874</v>
      </c>
      <c r="E324" s="240"/>
      <c r="F324" s="240"/>
      <c r="G324" s="240"/>
      <c r="H324" s="240"/>
      <c r="I324" s="240"/>
      <c r="J324" s="240"/>
      <c r="K324" s="232"/>
      <c r="L324" s="475"/>
    </row>
    <row r="325" spans="2:12" x14ac:dyDescent="0.25">
      <c r="B325" s="234"/>
      <c r="C325" s="234"/>
      <c r="D325" s="240" t="s">
        <v>1101</v>
      </c>
      <c r="E325" s="240"/>
      <c r="F325" s="240"/>
      <c r="G325" s="240"/>
      <c r="H325" s="240"/>
      <c r="I325" s="240"/>
      <c r="J325" s="240"/>
      <c r="K325" s="232"/>
      <c r="L325" s="475"/>
    </row>
    <row r="326" spans="2:12" ht="15.75" hidden="1" customHeight="1" x14ac:dyDescent="0.25">
      <c r="D326" s="156"/>
      <c r="E326" s="156"/>
      <c r="F326" s="156"/>
      <c r="G326" s="156"/>
      <c r="H326" s="156"/>
      <c r="I326" s="156"/>
      <c r="J326" s="156"/>
    </row>
    <row r="327" spans="2:12" ht="20.25" x14ac:dyDescent="0.3">
      <c r="B327" s="236" t="s">
        <v>875</v>
      </c>
      <c r="C327" s="234"/>
      <c r="D327" s="240"/>
      <c r="E327" s="240"/>
      <c r="F327" s="240"/>
      <c r="G327" s="240"/>
      <c r="H327" s="240"/>
      <c r="I327" s="240"/>
      <c r="J327" s="240"/>
      <c r="K327" s="232"/>
      <c r="L327" s="475"/>
    </row>
    <row r="328" spans="2:12" x14ac:dyDescent="0.25">
      <c r="B328" s="234"/>
      <c r="C328" s="234"/>
      <c r="D328" s="679" t="s">
        <v>876</v>
      </c>
      <c r="E328" s="679"/>
      <c r="F328" s="679"/>
      <c r="G328" s="679"/>
      <c r="H328" s="679"/>
      <c r="I328" s="679"/>
      <c r="J328" s="679"/>
      <c r="K328" s="232"/>
      <c r="L328" s="475"/>
    </row>
    <row r="329" spans="2:12" x14ac:dyDescent="0.25">
      <c r="B329" s="234"/>
      <c r="C329" s="234"/>
      <c r="D329" s="679" t="s">
        <v>877</v>
      </c>
      <c r="E329" s="679"/>
      <c r="F329" s="679"/>
      <c r="G329" s="679"/>
      <c r="H329" s="679"/>
      <c r="I329" s="679"/>
      <c r="J329" s="679"/>
      <c r="K329" s="232"/>
      <c r="L329" s="475"/>
    </row>
    <row r="330" spans="2:12" x14ac:dyDescent="0.25">
      <c r="B330" s="234"/>
      <c r="C330" s="234"/>
      <c r="D330" s="679" t="s">
        <v>878</v>
      </c>
      <c r="E330" s="679"/>
      <c r="F330" s="679"/>
      <c r="G330" s="679"/>
      <c r="H330" s="679"/>
      <c r="I330" s="679"/>
      <c r="J330" s="679"/>
      <c r="K330" s="232"/>
      <c r="L330" s="475"/>
    </row>
    <row r="331" spans="2:12" x14ac:dyDescent="0.25">
      <c r="B331" s="234"/>
      <c r="C331" s="234"/>
      <c r="D331" s="679" t="s">
        <v>879</v>
      </c>
      <c r="E331" s="679"/>
      <c r="F331" s="679"/>
      <c r="G331" s="679"/>
      <c r="H331" s="679"/>
      <c r="I331" s="679"/>
      <c r="J331" s="679"/>
      <c r="K331" s="232"/>
      <c r="L331" s="475"/>
    </row>
    <row r="332" spans="2:12" x14ac:dyDescent="0.25">
      <c r="B332" s="234"/>
      <c r="C332" s="234"/>
      <c r="D332" s="679" t="s">
        <v>880</v>
      </c>
      <c r="E332" s="679"/>
      <c r="F332" s="679"/>
      <c r="G332" s="679"/>
      <c r="H332" s="679"/>
      <c r="I332" s="679"/>
      <c r="J332" s="679"/>
      <c r="K332" s="231">
        <v>0</v>
      </c>
      <c r="L332" s="475"/>
    </row>
    <row r="333" spans="2:12" x14ac:dyDescent="0.25">
      <c r="B333" s="234"/>
      <c r="C333" s="234"/>
      <c r="D333" s="679"/>
      <c r="E333" s="679"/>
      <c r="F333" s="679"/>
      <c r="G333" s="679"/>
      <c r="H333" s="679"/>
      <c r="I333" s="679"/>
      <c r="J333" s="679"/>
      <c r="K333" s="232"/>
      <c r="L333" s="475"/>
    </row>
    <row r="334" spans="2:12" ht="18.75" customHeight="1" x14ac:dyDescent="0.3">
      <c r="B334" s="682" t="s">
        <v>767</v>
      </c>
      <c r="C334" s="682"/>
      <c r="D334" s="680" t="s">
        <v>881</v>
      </c>
      <c r="E334" s="680"/>
      <c r="F334" s="680"/>
      <c r="G334" s="680"/>
      <c r="H334" s="680"/>
      <c r="I334" s="680"/>
      <c r="J334" s="680"/>
      <c r="K334" s="484" t="s">
        <v>769</v>
      </c>
      <c r="L334" s="476"/>
    </row>
    <row r="335" spans="2:12" ht="18.75" customHeight="1" x14ac:dyDescent="0.25">
      <c r="B335" s="234"/>
      <c r="C335" s="234"/>
      <c r="D335" s="240"/>
      <c r="E335" s="240"/>
      <c r="F335" s="240"/>
      <c r="G335" s="240"/>
      <c r="H335" s="240"/>
      <c r="I335" s="240"/>
      <c r="J335" s="240"/>
      <c r="K335" s="232"/>
      <c r="L335" s="475"/>
    </row>
    <row r="336" spans="2:12" ht="18.75" customHeight="1" x14ac:dyDescent="0.25">
      <c r="B336" s="234"/>
      <c r="C336" s="234"/>
      <c r="D336" s="240"/>
      <c r="E336" s="240"/>
      <c r="F336" s="240"/>
      <c r="G336" s="240"/>
      <c r="H336" s="240"/>
      <c r="I336" s="240"/>
      <c r="J336" s="240"/>
      <c r="K336" s="232"/>
      <c r="L336" s="475"/>
    </row>
    <row r="337" spans="2:12" ht="18.75" customHeight="1" x14ac:dyDescent="0.3">
      <c r="B337" s="236" t="s">
        <v>882</v>
      </c>
      <c r="C337" s="234"/>
      <c r="D337" s="240"/>
      <c r="E337" s="240"/>
      <c r="F337" s="240"/>
      <c r="G337" s="240"/>
      <c r="H337" s="240"/>
      <c r="I337" s="240"/>
      <c r="J337" s="240"/>
      <c r="K337" s="232"/>
      <c r="L337" s="475"/>
    </row>
    <row r="338" spans="2:12" x14ac:dyDescent="0.25">
      <c r="B338" s="234"/>
      <c r="C338" s="234"/>
      <c r="D338" s="686" t="s">
        <v>883</v>
      </c>
      <c r="E338" s="686"/>
      <c r="F338" s="686"/>
      <c r="G338" s="686"/>
      <c r="H338" s="686"/>
      <c r="I338" s="686"/>
      <c r="J338" s="686"/>
      <c r="K338" s="232"/>
      <c r="L338" s="475"/>
    </row>
    <row r="339" spans="2:12" x14ac:dyDescent="0.25">
      <c r="B339" s="234"/>
      <c r="C339" s="234"/>
      <c r="D339" s="679"/>
      <c r="E339" s="679"/>
      <c r="F339" s="679"/>
      <c r="G339" s="679"/>
      <c r="H339" s="679"/>
      <c r="I339" s="679"/>
      <c r="J339" s="679"/>
      <c r="K339" s="232"/>
      <c r="L339" s="475"/>
    </row>
    <row r="340" spans="2:12" ht="18.75" x14ac:dyDescent="0.3">
      <c r="B340" s="682" t="s">
        <v>767</v>
      </c>
      <c r="C340" s="682"/>
      <c r="D340" s="680" t="s">
        <v>884</v>
      </c>
      <c r="E340" s="680"/>
      <c r="F340" s="680"/>
      <c r="G340" s="680"/>
      <c r="H340" s="680"/>
      <c r="I340" s="680"/>
      <c r="J340" s="680"/>
      <c r="K340" s="484" t="s">
        <v>769</v>
      </c>
      <c r="L340" s="476"/>
    </row>
    <row r="341" spans="2:12" x14ac:dyDescent="0.25">
      <c r="B341" s="234"/>
      <c r="C341" s="234"/>
      <c r="D341" s="240"/>
      <c r="E341" s="240"/>
      <c r="F341" s="240"/>
      <c r="G341" s="240"/>
      <c r="H341" s="240"/>
      <c r="I341" s="240"/>
      <c r="J341" s="240"/>
      <c r="K341" s="232"/>
      <c r="L341" s="475"/>
    </row>
    <row r="342" spans="2:12" ht="15.75" hidden="1" customHeight="1" x14ac:dyDescent="0.25">
      <c r="D342" s="156"/>
      <c r="E342" s="156"/>
      <c r="F342" s="156"/>
      <c r="G342" s="156"/>
      <c r="H342" s="156"/>
      <c r="I342" s="156"/>
      <c r="J342" s="156"/>
    </row>
    <row r="343" spans="2:12" ht="20.25" x14ac:dyDescent="0.3">
      <c r="B343" s="236" t="s">
        <v>885</v>
      </c>
      <c r="C343" s="234"/>
      <c r="D343" s="240"/>
      <c r="E343" s="240"/>
      <c r="F343" s="240"/>
      <c r="G343" s="240"/>
      <c r="H343" s="240"/>
      <c r="I343" s="240"/>
      <c r="J343" s="240"/>
      <c r="K343" s="232"/>
      <c r="L343" s="475"/>
    </row>
    <row r="344" spans="2:12" x14ac:dyDescent="0.25">
      <c r="B344" s="234"/>
      <c r="C344" s="234"/>
      <c r="D344" s="679" t="s">
        <v>886</v>
      </c>
      <c r="E344" s="679"/>
      <c r="F344" s="679"/>
      <c r="G344" s="679"/>
      <c r="H344" s="679"/>
      <c r="I344" s="679"/>
      <c r="J344" s="679"/>
      <c r="K344" s="232"/>
      <c r="L344" s="475"/>
    </row>
    <row r="345" spans="2:12" x14ac:dyDescent="0.25">
      <c r="B345" s="234"/>
      <c r="C345" s="234"/>
      <c r="D345" s="679"/>
      <c r="E345" s="679"/>
      <c r="F345" s="679"/>
      <c r="G345" s="679"/>
      <c r="H345" s="679"/>
      <c r="I345" s="679"/>
      <c r="J345" s="679"/>
      <c r="K345" s="232"/>
      <c r="L345" s="475"/>
    </row>
    <row r="346" spans="2:12" x14ac:dyDescent="0.25">
      <c r="B346" s="234"/>
      <c r="C346" s="234"/>
      <c r="D346" s="240"/>
      <c r="E346" s="240"/>
      <c r="F346" s="240"/>
      <c r="G346" s="240"/>
      <c r="H346" s="240"/>
      <c r="I346" s="240"/>
      <c r="J346" s="240"/>
      <c r="K346" s="232"/>
      <c r="L346" s="475"/>
    </row>
    <row r="347" spans="2:12" x14ac:dyDescent="0.25">
      <c r="D347" s="156"/>
      <c r="E347" s="156"/>
      <c r="F347" s="156"/>
      <c r="G347" s="156"/>
      <c r="H347" s="156"/>
      <c r="I347" s="156"/>
      <c r="J347" s="156"/>
    </row>
    <row r="348" spans="2:12" ht="20.25" x14ac:dyDescent="0.3">
      <c r="B348" s="236" t="s">
        <v>887</v>
      </c>
      <c r="C348" s="234"/>
      <c r="D348" s="240"/>
      <c r="E348" s="240"/>
      <c r="F348" s="240"/>
      <c r="G348" s="240"/>
      <c r="H348" s="240"/>
      <c r="I348" s="240"/>
      <c r="J348" s="240"/>
      <c r="K348" s="232"/>
      <c r="L348" s="475"/>
    </row>
    <row r="349" spans="2:12" x14ac:dyDescent="0.25">
      <c r="B349" s="234"/>
      <c r="C349" s="234"/>
      <c r="D349" s="679" t="s">
        <v>888</v>
      </c>
      <c r="E349" s="679"/>
      <c r="F349" s="679"/>
      <c r="G349" s="679"/>
      <c r="H349" s="679"/>
      <c r="I349" s="679"/>
      <c r="J349" s="679"/>
      <c r="K349" s="232"/>
      <c r="L349" s="475"/>
    </row>
    <row r="350" spans="2:12" x14ac:dyDescent="0.25">
      <c r="B350" s="234"/>
      <c r="C350" s="234"/>
      <c r="D350" s="679" t="s">
        <v>889</v>
      </c>
      <c r="E350" s="679"/>
      <c r="F350" s="679"/>
      <c r="G350" s="679"/>
      <c r="H350" s="679"/>
      <c r="I350" s="679"/>
      <c r="J350" s="679"/>
      <c r="K350" s="231">
        <v>0</v>
      </c>
      <c r="L350" s="475"/>
    </row>
    <row r="351" spans="2:12" x14ac:dyDescent="0.25">
      <c r="B351" s="234"/>
      <c r="C351" s="234"/>
      <c r="D351" s="679"/>
      <c r="E351" s="679"/>
      <c r="F351" s="679"/>
      <c r="G351" s="679"/>
      <c r="H351" s="679"/>
      <c r="I351" s="679"/>
      <c r="J351" s="679"/>
      <c r="K351" s="232"/>
      <c r="L351" s="475"/>
    </row>
    <row r="352" spans="2:12" x14ac:dyDescent="0.25">
      <c r="B352" s="234"/>
      <c r="C352" s="234"/>
      <c r="D352" s="679"/>
      <c r="E352" s="679"/>
      <c r="F352" s="679"/>
      <c r="G352" s="679"/>
      <c r="H352" s="679"/>
      <c r="I352" s="679"/>
      <c r="J352" s="679"/>
      <c r="K352" s="232"/>
      <c r="L352" s="475"/>
    </row>
    <row r="353" spans="2:12" ht="18.75" x14ac:dyDescent="0.3">
      <c r="B353" s="682" t="s">
        <v>767</v>
      </c>
      <c r="C353" s="682"/>
      <c r="D353" s="680" t="s">
        <v>890</v>
      </c>
      <c r="E353" s="680"/>
      <c r="F353" s="680"/>
      <c r="G353" s="680"/>
      <c r="H353" s="680"/>
      <c r="I353" s="680"/>
      <c r="J353" s="680"/>
      <c r="K353" s="484" t="s">
        <v>769</v>
      </c>
      <c r="L353" s="476"/>
    </row>
    <row r="354" spans="2:12" ht="18.75" x14ac:dyDescent="0.3">
      <c r="B354" s="683"/>
      <c r="C354" s="683"/>
      <c r="D354" s="680" t="s">
        <v>891</v>
      </c>
      <c r="E354" s="680"/>
      <c r="F354" s="680"/>
      <c r="G354" s="680"/>
      <c r="H354" s="680"/>
      <c r="I354" s="680"/>
      <c r="J354" s="680"/>
      <c r="K354" s="484" t="s">
        <v>769</v>
      </c>
      <c r="L354" s="476"/>
    </row>
    <row r="355" spans="2:12" ht="18.75" x14ac:dyDescent="0.3">
      <c r="B355" s="683"/>
      <c r="C355" s="683"/>
      <c r="D355" s="680" t="s">
        <v>892</v>
      </c>
      <c r="E355" s="680"/>
      <c r="F355" s="680"/>
      <c r="G355" s="680"/>
      <c r="H355" s="680"/>
      <c r="I355" s="680"/>
      <c r="J355" s="680"/>
      <c r="K355" s="484" t="s">
        <v>769</v>
      </c>
      <c r="L355" s="476"/>
    </row>
    <row r="356" spans="2:12" ht="18.75" x14ac:dyDescent="0.3">
      <c r="B356" s="683"/>
      <c r="C356" s="683"/>
      <c r="D356" s="680" t="s">
        <v>893</v>
      </c>
      <c r="E356" s="680"/>
      <c r="F356" s="680"/>
      <c r="G356" s="680"/>
      <c r="H356" s="680"/>
      <c r="I356" s="680"/>
      <c r="J356" s="680"/>
      <c r="K356" s="484" t="s">
        <v>769</v>
      </c>
      <c r="L356" s="476"/>
    </row>
    <row r="357" spans="2:12" x14ac:dyDescent="0.25">
      <c r="B357" s="234"/>
      <c r="C357" s="234"/>
      <c r="D357" s="240"/>
      <c r="E357" s="240"/>
      <c r="F357" s="240"/>
      <c r="G357" s="240"/>
      <c r="H357" s="240"/>
      <c r="I357" s="240"/>
      <c r="J357" s="240"/>
      <c r="K357" s="232"/>
      <c r="L357" s="475"/>
    </row>
    <row r="358" spans="2:12" ht="18.75" customHeight="1" x14ac:dyDescent="0.25">
      <c r="B358" s="234"/>
      <c r="C358" s="234"/>
      <c r="D358" s="240"/>
      <c r="E358" s="240"/>
      <c r="F358" s="240"/>
      <c r="G358" s="240"/>
      <c r="H358" s="240"/>
      <c r="I358" s="240"/>
      <c r="J358" s="240"/>
      <c r="K358" s="232"/>
      <c r="L358" s="475"/>
    </row>
    <row r="359" spans="2:12" ht="18.75" customHeight="1" x14ac:dyDescent="0.3">
      <c r="B359" s="236" t="s">
        <v>894</v>
      </c>
      <c r="C359" s="234"/>
      <c r="D359" s="240"/>
      <c r="E359" s="240"/>
      <c r="F359" s="240"/>
      <c r="G359" s="240"/>
      <c r="H359" s="240"/>
      <c r="I359" s="240"/>
      <c r="J359" s="240"/>
      <c r="K359" s="232"/>
      <c r="L359" s="475"/>
    </row>
    <row r="360" spans="2:12" ht="18.75" customHeight="1" x14ac:dyDescent="0.25">
      <c r="B360" s="234"/>
      <c r="C360" s="234"/>
      <c r="D360" s="679" t="s">
        <v>895</v>
      </c>
      <c r="E360" s="679"/>
      <c r="F360" s="679"/>
      <c r="G360" s="679"/>
      <c r="H360" s="679"/>
      <c r="I360" s="679"/>
      <c r="J360" s="679"/>
      <c r="K360" s="232"/>
      <c r="L360" s="475"/>
    </row>
    <row r="361" spans="2:12" ht="18.75" customHeight="1" x14ac:dyDescent="0.25">
      <c r="B361" s="234"/>
      <c r="C361" s="234"/>
      <c r="D361" s="679"/>
      <c r="E361" s="679"/>
      <c r="F361" s="679"/>
      <c r="G361" s="679"/>
      <c r="H361" s="679"/>
      <c r="I361" s="679"/>
      <c r="J361" s="679"/>
      <c r="K361" s="232"/>
      <c r="L361" s="475"/>
    </row>
    <row r="362" spans="2:12" x14ac:dyDescent="0.25">
      <c r="B362" s="234"/>
      <c r="C362" s="234"/>
      <c r="D362" s="240"/>
      <c r="E362" s="240"/>
      <c r="F362" s="240"/>
      <c r="G362" s="240"/>
      <c r="H362" s="240"/>
      <c r="I362" s="240"/>
      <c r="J362" s="240"/>
      <c r="K362" s="232"/>
      <c r="L362" s="475"/>
    </row>
    <row r="363" spans="2:12" x14ac:dyDescent="0.25">
      <c r="B363" s="234"/>
      <c r="C363" s="234"/>
      <c r="D363" s="240"/>
      <c r="E363" s="240"/>
      <c r="F363" s="240"/>
      <c r="G363" s="240"/>
      <c r="H363" s="240"/>
      <c r="I363" s="240"/>
      <c r="J363" s="240"/>
      <c r="K363" s="232"/>
      <c r="L363" s="475"/>
    </row>
    <row r="364" spans="2:12" ht="20.25" x14ac:dyDescent="0.3">
      <c r="B364" s="236" t="s">
        <v>896</v>
      </c>
      <c r="C364" s="234"/>
      <c r="D364" s="240"/>
      <c r="E364" s="240"/>
      <c r="F364" s="240"/>
      <c r="G364" s="240"/>
      <c r="H364" s="240"/>
      <c r="I364" s="240"/>
      <c r="J364" s="240"/>
      <c r="K364" s="232"/>
      <c r="L364" s="475"/>
    </row>
    <row r="365" spans="2:12" ht="15.75" customHeight="1" x14ac:dyDescent="0.25">
      <c r="B365" s="234"/>
      <c r="C365" s="234"/>
      <c r="D365" s="679" t="s">
        <v>729</v>
      </c>
      <c r="E365" s="679"/>
      <c r="F365" s="679"/>
      <c r="G365" s="679"/>
      <c r="H365" s="679"/>
      <c r="I365" s="679"/>
      <c r="J365" s="679"/>
      <c r="K365" s="232"/>
      <c r="L365" s="475"/>
    </row>
    <row r="366" spans="2:12" x14ac:dyDescent="0.25">
      <c r="B366" s="234"/>
      <c r="C366" s="234"/>
      <c r="D366" s="679"/>
      <c r="E366" s="679"/>
      <c r="F366" s="679"/>
      <c r="G366" s="679"/>
      <c r="H366" s="679"/>
      <c r="I366" s="679"/>
      <c r="J366" s="679"/>
      <c r="K366" s="232"/>
      <c r="L366" s="475"/>
    </row>
    <row r="367" spans="2:12" x14ac:dyDescent="0.25">
      <c r="B367" s="234"/>
      <c r="C367" s="234"/>
      <c r="D367" s="679"/>
      <c r="E367" s="679"/>
      <c r="F367" s="679"/>
      <c r="G367" s="679"/>
      <c r="H367" s="679"/>
      <c r="I367" s="679"/>
      <c r="J367" s="679"/>
      <c r="K367" s="232"/>
      <c r="L367" s="475"/>
    </row>
    <row r="368" spans="2:12" x14ac:dyDescent="0.25">
      <c r="D368" s="685"/>
      <c r="E368" s="685"/>
      <c r="F368" s="685"/>
      <c r="G368" s="685"/>
      <c r="H368" s="685"/>
      <c r="I368" s="685"/>
      <c r="J368" s="685"/>
    </row>
    <row r="369" spans="2:12" ht="18.75" customHeight="1" x14ac:dyDescent="0.3">
      <c r="B369" s="236" t="s">
        <v>897</v>
      </c>
      <c r="C369" s="234"/>
      <c r="D369" s="240"/>
      <c r="E369" s="240"/>
      <c r="F369" s="240"/>
      <c r="G369" s="240"/>
      <c r="H369" s="240"/>
      <c r="I369" s="240"/>
      <c r="J369" s="240"/>
      <c r="K369" s="232"/>
      <c r="L369" s="475"/>
    </row>
    <row r="370" spans="2:12" ht="18.75" customHeight="1" x14ac:dyDescent="0.25">
      <c r="B370" s="234"/>
      <c r="C370" s="234"/>
      <c r="D370" s="679" t="s">
        <v>898</v>
      </c>
      <c r="E370" s="679"/>
      <c r="F370" s="679"/>
      <c r="G370" s="679"/>
      <c r="H370" s="679"/>
      <c r="I370" s="679"/>
      <c r="J370" s="679"/>
      <c r="K370" s="232"/>
      <c r="L370" s="475"/>
    </row>
    <row r="371" spans="2:12" ht="18.75" customHeight="1" x14ac:dyDescent="0.25">
      <c r="B371" s="234"/>
      <c r="C371" s="234"/>
      <c r="D371" s="240"/>
      <c r="E371" s="240"/>
      <c r="F371" s="240"/>
      <c r="G371" s="240"/>
      <c r="H371" s="240"/>
      <c r="I371" s="240"/>
      <c r="J371" s="240"/>
      <c r="K371" s="232"/>
      <c r="L371" s="475"/>
    </row>
    <row r="372" spans="2:12" ht="18.75" customHeight="1" x14ac:dyDescent="0.25">
      <c r="D372" s="156"/>
      <c r="E372" s="156"/>
      <c r="F372" s="156"/>
      <c r="G372" s="156"/>
      <c r="H372" s="156"/>
      <c r="I372" s="156"/>
      <c r="J372" s="156"/>
    </row>
    <row r="373" spans="2:12" ht="18.75" customHeight="1" x14ac:dyDescent="0.3">
      <c r="B373" s="236" t="s">
        <v>899</v>
      </c>
      <c r="C373" s="234"/>
      <c r="D373" s="240"/>
      <c r="E373" s="240"/>
      <c r="F373" s="240"/>
      <c r="G373" s="240"/>
      <c r="H373" s="240"/>
      <c r="I373" s="240"/>
      <c r="J373" s="240"/>
      <c r="K373" s="232"/>
      <c r="L373" s="475"/>
    </row>
    <row r="374" spans="2:12" ht="18.75" customHeight="1" x14ac:dyDescent="0.25">
      <c r="B374" s="234"/>
      <c r="C374" s="234"/>
      <c r="D374" s="679" t="s">
        <v>900</v>
      </c>
      <c r="E374" s="679"/>
      <c r="F374" s="679"/>
      <c r="G374" s="679"/>
      <c r="H374" s="679"/>
      <c r="I374" s="679"/>
      <c r="J374" s="679"/>
      <c r="K374" s="232"/>
      <c r="L374" s="475"/>
    </row>
    <row r="375" spans="2:12" ht="18.75" customHeight="1" x14ac:dyDescent="0.25">
      <c r="B375" s="234"/>
      <c r="C375" s="234"/>
      <c r="D375" s="679" t="s">
        <v>901</v>
      </c>
      <c r="E375" s="679"/>
      <c r="F375" s="679"/>
      <c r="G375" s="679"/>
      <c r="H375" s="679"/>
      <c r="I375" s="679"/>
      <c r="J375" s="679"/>
      <c r="K375" s="232"/>
      <c r="L375" s="475"/>
    </row>
    <row r="376" spans="2:12" ht="18.75" customHeight="1" x14ac:dyDescent="0.25">
      <c r="B376" s="234"/>
      <c r="C376" s="234"/>
      <c r="D376" s="679"/>
      <c r="E376" s="679"/>
      <c r="F376" s="679"/>
      <c r="G376" s="679"/>
      <c r="H376" s="679"/>
      <c r="I376" s="679"/>
      <c r="J376" s="679"/>
      <c r="K376" s="232"/>
      <c r="L376" s="475"/>
    </row>
    <row r="377" spans="2:12" ht="18.75" customHeight="1" x14ac:dyDescent="0.3">
      <c r="B377" s="682" t="s">
        <v>767</v>
      </c>
      <c r="C377" s="682"/>
      <c r="D377" s="680" t="s">
        <v>902</v>
      </c>
      <c r="E377" s="680"/>
      <c r="F377" s="680"/>
      <c r="G377" s="680"/>
      <c r="H377" s="680"/>
      <c r="I377" s="680"/>
      <c r="J377" s="680"/>
      <c r="K377" s="484" t="s">
        <v>769</v>
      </c>
      <c r="L377" s="476"/>
    </row>
    <row r="378" spans="2:12" ht="18.75" customHeight="1" x14ac:dyDescent="0.3">
      <c r="B378" s="683"/>
      <c r="C378" s="683"/>
      <c r="D378" s="680" t="s">
        <v>903</v>
      </c>
      <c r="E378" s="680"/>
      <c r="F378" s="680"/>
      <c r="G378" s="680"/>
      <c r="H378" s="680"/>
      <c r="I378" s="680"/>
      <c r="J378" s="680"/>
      <c r="K378" s="484" t="s">
        <v>769</v>
      </c>
      <c r="L378" s="476"/>
    </row>
    <row r="379" spans="2:12" ht="18.75" x14ac:dyDescent="0.3">
      <c r="B379" s="683"/>
      <c r="C379" s="683"/>
      <c r="D379" s="680" t="s">
        <v>904</v>
      </c>
      <c r="E379" s="680"/>
      <c r="F379" s="680"/>
      <c r="G379" s="680"/>
      <c r="H379" s="680"/>
      <c r="I379" s="680"/>
      <c r="J379" s="680"/>
      <c r="K379" s="484" t="s">
        <v>769</v>
      </c>
      <c r="L379" s="476"/>
    </row>
    <row r="380" spans="2:12" ht="18.75" x14ac:dyDescent="0.3">
      <c r="B380" s="683"/>
      <c r="C380" s="683"/>
      <c r="D380" s="680" t="s">
        <v>905</v>
      </c>
      <c r="E380" s="680"/>
      <c r="F380" s="680"/>
      <c r="G380" s="680"/>
      <c r="H380" s="680"/>
      <c r="I380" s="680"/>
      <c r="J380" s="680"/>
      <c r="K380" s="484" t="s">
        <v>769</v>
      </c>
      <c r="L380" s="476"/>
    </row>
    <row r="381" spans="2:12" x14ac:dyDescent="0.25">
      <c r="B381" s="234"/>
      <c r="C381" s="234"/>
      <c r="D381" s="240"/>
      <c r="E381" s="240"/>
      <c r="F381" s="240"/>
      <c r="G381" s="240"/>
      <c r="H381" s="240"/>
      <c r="I381" s="240"/>
      <c r="J381" s="240"/>
      <c r="K381" s="232"/>
      <c r="L381" s="475"/>
    </row>
    <row r="382" spans="2:12" x14ac:dyDescent="0.25">
      <c r="D382" s="156"/>
      <c r="E382" s="156"/>
      <c r="F382" s="156"/>
      <c r="G382" s="156"/>
      <c r="H382" s="156"/>
      <c r="I382" s="156"/>
      <c r="J382" s="156"/>
    </row>
    <row r="383" spans="2:12" ht="20.25" x14ac:dyDescent="0.3">
      <c r="B383" s="236" t="s">
        <v>906</v>
      </c>
      <c r="C383" s="234"/>
      <c r="D383" s="240"/>
      <c r="E383" s="240"/>
      <c r="F383" s="240"/>
      <c r="G383" s="240"/>
      <c r="H383" s="240"/>
      <c r="I383" s="240"/>
      <c r="J383" s="240"/>
      <c r="K383" s="232"/>
      <c r="L383" s="475"/>
    </row>
    <row r="384" spans="2:12" x14ac:dyDescent="0.25">
      <c r="B384" s="234"/>
      <c r="C384" s="234"/>
      <c r="D384" s="684" t="s">
        <v>907</v>
      </c>
      <c r="E384" s="684"/>
      <c r="F384" s="684"/>
      <c r="G384" s="684"/>
      <c r="H384" s="684"/>
      <c r="I384" s="684"/>
      <c r="J384" s="684"/>
      <c r="K384" s="232"/>
      <c r="L384" s="475"/>
    </row>
    <row r="385" spans="2:12" x14ac:dyDescent="0.25">
      <c r="B385" s="234"/>
      <c r="C385" s="234"/>
      <c r="D385" s="679" t="s">
        <v>908</v>
      </c>
      <c r="E385" s="679"/>
      <c r="F385" s="679"/>
      <c r="G385" s="679"/>
      <c r="H385" s="679"/>
      <c r="I385" s="679"/>
      <c r="J385" s="679"/>
      <c r="K385" s="232"/>
      <c r="L385" s="475"/>
    </row>
    <row r="386" spans="2:12" ht="19.5" customHeight="1" x14ac:dyDescent="0.25">
      <c r="B386" s="234"/>
      <c r="C386" s="234"/>
      <c r="D386" s="679"/>
      <c r="E386" s="679"/>
      <c r="F386" s="679"/>
      <c r="G386" s="679"/>
      <c r="H386" s="679"/>
      <c r="I386" s="679"/>
      <c r="J386" s="679"/>
      <c r="K386" s="232"/>
      <c r="L386" s="475"/>
    </row>
    <row r="387" spans="2:12" ht="35.25" customHeight="1" x14ac:dyDescent="0.25">
      <c r="B387" s="234"/>
      <c r="C387" s="234"/>
      <c r="D387" s="679"/>
      <c r="E387" s="679"/>
      <c r="F387" s="679"/>
      <c r="G387" s="679"/>
      <c r="H387" s="679"/>
      <c r="I387" s="679"/>
      <c r="J387" s="679"/>
      <c r="K387" s="232"/>
      <c r="L387" s="475"/>
    </row>
    <row r="388" spans="2:12" ht="18.75" x14ac:dyDescent="0.3">
      <c r="B388" s="682" t="s">
        <v>767</v>
      </c>
      <c r="C388" s="682"/>
      <c r="D388" s="680" t="s">
        <v>909</v>
      </c>
      <c r="E388" s="680"/>
      <c r="F388" s="680"/>
      <c r="G388" s="680"/>
      <c r="H388" s="680"/>
      <c r="I388" s="680"/>
      <c r="J388" s="680"/>
      <c r="K388" s="484" t="s">
        <v>769</v>
      </c>
      <c r="L388" s="476"/>
    </row>
    <row r="389" spans="2:12" ht="18.75" x14ac:dyDescent="0.3">
      <c r="B389" s="683"/>
      <c r="C389" s="683"/>
      <c r="D389" s="680" t="s">
        <v>1733</v>
      </c>
      <c r="E389" s="680"/>
      <c r="F389" s="680"/>
      <c r="G389" s="680"/>
      <c r="H389" s="680"/>
      <c r="I389" s="680"/>
      <c r="J389" s="680"/>
      <c r="K389" s="484" t="s">
        <v>769</v>
      </c>
      <c r="L389" s="476"/>
    </row>
    <row r="390" spans="2:12" ht="19.5" customHeight="1" x14ac:dyDescent="0.3">
      <c r="B390" s="683"/>
      <c r="C390" s="683"/>
      <c r="D390" s="680" t="s">
        <v>910</v>
      </c>
      <c r="E390" s="680"/>
      <c r="F390" s="680"/>
      <c r="G390" s="680"/>
      <c r="H390" s="680"/>
      <c r="I390" s="680"/>
      <c r="J390" s="680"/>
      <c r="K390" s="484" t="s">
        <v>769</v>
      </c>
      <c r="L390" s="476"/>
    </row>
    <row r="391" spans="2:12" ht="18.75" x14ac:dyDescent="0.3">
      <c r="B391" s="683"/>
      <c r="C391" s="683"/>
      <c r="D391" s="680" t="s">
        <v>911</v>
      </c>
      <c r="E391" s="680"/>
      <c r="F391" s="680"/>
      <c r="G391" s="680"/>
      <c r="H391" s="680"/>
      <c r="I391" s="680"/>
      <c r="J391" s="680"/>
      <c r="K391" s="484" t="s">
        <v>769</v>
      </c>
      <c r="L391" s="476"/>
    </row>
    <row r="392" spans="2:12" ht="20.25" hidden="1" customHeight="1" x14ac:dyDescent="0.3">
      <c r="B392" s="714"/>
      <c r="C392" s="714"/>
      <c r="D392" s="681" t="s">
        <v>912</v>
      </c>
      <c r="E392" s="681"/>
      <c r="F392" s="681"/>
      <c r="G392" s="681"/>
      <c r="H392" s="681"/>
      <c r="I392" s="681"/>
      <c r="J392" s="681"/>
      <c r="K392" s="115" t="s">
        <v>769</v>
      </c>
      <c r="L392" s="479"/>
    </row>
    <row r="393" spans="2:12" ht="15.75" hidden="1" customHeight="1" x14ac:dyDescent="0.3">
      <c r="B393" s="714"/>
      <c r="C393" s="714"/>
      <c r="D393" s="681" t="s">
        <v>913</v>
      </c>
      <c r="E393" s="681"/>
      <c r="F393" s="681"/>
      <c r="G393" s="681"/>
      <c r="H393" s="681"/>
      <c r="I393" s="681"/>
      <c r="J393" s="681"/>
      <c r="K393" s="115" t="s">
        <v>769</v>
      </c>
      <c r="L393" s="479"/>
    </row>
    <row r="394" spans="2:12" ht="15.75" hidden="1" customHeight="1" x14ac:dyDescent="0.3">
      <c r="B394" s="714"/>
      <c r="C394" s="714"/>
      <c r="D394" s="681" t="s">
        <v>914</v>
      </c>
      <c r="E394" s="681"/>
      <c r="F394" s="681"/>
      <c r="G394" s="681"/>
      <c r="H394" s="681"/>
      <c r="I394" s="681"/>
      <c r="J394" s="681"/>
      <c r="K394" s="115" t="s">
        <v>769</v>
      </c>
      <c r="L394" s="479"/>
    </row>
    <row r="395" spans="2:12" ht="15.75" hidden="1" customHeight="1" x14ac:dyDescent="0.3">
      <c r="B395" s="714"/>
      <c r="C395" s="714"/>
      <c r="D395" s="681" t="s">
        <v>915</v>
      </c>
      <c r="E395" s="681"/>
      <c r="F395" s="681"/>
      <c r="G395" s="681"/>
      <c r="H395" s="681"/>
      <c r="I395" s="681"/>
      <c r="J395" s="681"/>
      <c r="K395" s="115" t="s">
        <v>769</v>
      </c>
      <c r="L395" s="479"/>
    </row>
    <row r="396" spans="2:12" ht="15.75" hidden="1" customHeight="1" x14ac:dyDescent="0.3">
      <c r="B396" s="714"/>
      <c r="C396" s="714"/>
      <c r="D396" s="681" t="s">
        <v>916</v>
      </c>
      <c r="E396" s="681"/>
      <c r="F396" s="681"/>
      <c r="G396" s="681"/>
      <c r="H396" s="681"/>
      <c r="I396" s="681"/>
      <c r="J396" s="681"/>
      <c r="K396" s="115" t="s">
        <v>769</v>
      </c>
      <c r="L396" s="479"/>
    </row>
    <row r="397" spans="2:12" ht="15.75" hidden="1" customHeight="1" x14ac:dyDescent="0.3">
      <c r="B397" s="714"/>
      <c r="C397" s="714"/>
      <c r="D397" s="681" t="s">
        <v>917</v>
      </c>
      <c r="E397" s="681"/>
      <c r="F397" s="681"/>
      <c r="G397" s="681"/>
      <c r="H397" s="681"/>
      <c r="I397" s="681"/>
      <c r="J397" s="681"/>
      <c r="K397" s="115" t="s">
        <v>769</v>
      </c>
      <c r="L397" s="479"/>
    </row>
    <row r="398" spans="2:12" ht="15.75" hidden="1" customHeight="1" x14ac:dyDescent="0.25">
      <c r="D398" s="156"/>
      <c r="E398" s="156"/>
      <c r="F398" s="156"/>
      <c r="G398" s="156"/>
      <c r="H398" s="156"/>
      <c r="I398" s="156"/>
      <c r="J398" s="156"/>
    </row>
    <row r="399" spans="2:12" ht="15.75" hidden="1" customHeight="1" x14ac:dyDescent="0.25">
      <c r="D399" s="156"/>
      <c r="E399" s="156"/>
      <c r="F399" s="156"/>
      <c r="G399" s="156"/>
      <c r="H399" s="156"/>
      <c r="I399" s="156"/>
      <c r="J399" s="156"/>
    </row>
    <row r="400" spans="2:12" ht="15.75" hidden="1" customHeight="1" x14ac:dyDescent="0.3">
      <c r="B400" s="111" t="s">
        <v>918</v>
      </c>
      <c r="D400" s="156"/>
      <c r="E400" s="156"/>
      <c r="F400" s="156"/>
      <c r="G400" s="156"/>
      <c r="H400" s="156"/>
      <c r="I400" s="156"/>
      <c r="J400" s="156"/>
    </row>
    <row r="401" spans="2:12" ht="15.75" hidden="1" customHeight="1" x14ac:dyDescent="0.25">
      <c r="D401" s="685" t="s">
        <v>729</v>
      </c>
      <c r="E401" s="685"/>
      <c r="F401" s="685"/>
      <c r="G401" s="685"/>
      <c r="H401" s="685"/>
      <c r="I401" s="685"/>
      <c r="J401" s="685"/>
      <c r="K401" s="113">
        <v>0</v>
      </c>
    </row>
    <row r="402" spans="2:12" ht="15.75" hidden="1" customHeight="1" x14ac:dyDescent="0.25">
      <c r="D402" s="156"/>
      <c r="E402" s="156"/>
      <c r="F402" s="156"/>
      <c r="G402" s="156"/>
      <c r="H402" s="156"/>
      <c r="I402" s="156"/>
      <c r="J402" s="156"/>
    </row>
    <row r="403" spans="2:12" ht="15.75" hidden="1" customHeight="1" x14ac:dyDescent="0.25">
      <c r="D403" s="156"/>
      <c r="E403" s="156"/>
      <c r="F403" s="156"/>
      <c r="G403" s="156"/>
      <c r="H403" s="156"/>
      <c r="I403" s="156"/>
      <c r="J403" s="156"/>
    </row>
    <row r="404" spans="2:12" ht="15.75" hidden="1" customHeight="1" x14ac:dyDescent="0.3">
      <c r="B404" s="111" t="s">
        <v>919</v>
      </c>
      <c r="D404" s="156"/>
      <c r="E404" s="156"/>
      <c r="F404" s="156"/>
      <c r="G404" s="156"/>
      <c r="H404" s="156"/>
      <c r="I404" s="156"/>
      <c r="J404" s="156"/>
    </row>
    <row r="405" spans="2:12" ht="36" customHeight="1" x14ac:dyDescent="0.25">
      <c r="B405" s="716" t="s">
        <v>919</v>
      </c>
      <c r="C405" s="716"/>
      <c r="D405" s="701" t="s">
        <v>1110</v>
      </c>
      <c r="E405" s="701"/>
      <c r="F405" s="701"/>
      <c r="G405" s="701"/>
      <c r="H405" s="701"/>
      <c r="I405" s="701"/>
      <c r="J405" s="701"/>
      <c r="K405" s="252">
        <v>0</v>
      </c>
    </row>
    <row r="406" spans="2:12" s="253" customFormat="1" ht="22.5" customHeight="1" x14ac:dyDescent="0.25">
      <c r="B406" s="717" t="s">
        <v>918</v>
      </c>
      <c r="C406" s="717"/>
      <c r="D406" s="692" t="s">
        <v>1660</v>
      </c>
      <c r="E406" s="692"/>
      <c r="F406" s="692"/>
      <c r="G406" s="692"/>
      <c r="H406" s="692"/>
      <c r="I406" s="692"/>
      <c r="J406" s="692"/>
      <c r="K406" s="252">
        <v>0</v>
      </c>
      <c r="L406" s="483"/>
    </row>
    <row r="407" spans="2:12" x14ac:dyDescent="0.25">
      <c r="D407" s="685" t="s">
        <v>257</v>
      </c>
      <c r="E407" s="685"/>
      <c r="F407" s="685"/>
      <c r="G407" s="685"/>
      <c r="H407" s="685"/>
      <c r="I407" s="685"/>
      <c r="J407" s="685"/>
    </row>
    <row r="408" spans="2:12" x14ac:dyDescent="0.25">
      <c r="D408" s="685" t="s">
        <v>257</v>
      </c>
      <c r="E408" s="685"/>
      <c r="F408" s="685"/>
      <c r="G408" s="685"/>
      <c r="H408" s="685"/>
      <c r="I408" s="685"/>
      <c r="J408" s="685"/>
    </row>
    <row r="409" spans="2:12" ht="24" customHeight="1" x14ac:dyDescent="0.25">
      <c r="B409" s="715"/>
      <c r="C409" s="715"/>
      <c r="D409" s="715"/>
      <c r="E409" s="715"/>
      <c r="F409" s="715"/>
      <c r="G409" s="715"/>
      <c r="H409" s="715"/>
      <c r="I409" s="715"/>
      <c r="J409" s="715"/>
      <c r="K409" s="715"/>
    </row>
    <row r="410" spans="2:12" s="585" customFormat="1" x14ac:dyDescent="0.25">
      <c r="B410" s="585" t="s">
        <v>56</v>
      </c>
      <c r="D410" s="586"/>
      <c r="E410" s="586"/>
      <c r="F410" s="586"/>
      <c r="G410" s="586"/>
      <c r="H410" s="586"/>
      <c r="I410" s="586"/>
      <c r="J410" s="586"/>
      <c r="K410" s="587"/>
      <c r="L410" s="588"/>
    </row>
    <row r="411" spans="2:12" x14ac:dyDescent="0.25">
      <c r="B411" s="107" t="s">
        <v>33</v>
      </c>
    </row>
    <row r="412" spans="2:12" x14ac:dyDescent="0.25">
      <c r="D412" s="704"/>
      <c r="E412" s="704"/>
      <c r="F412" s="704"/>
      <c r="G412" s="704"/>
      <c r="H412" s="704"/>
      <c r="I412" s="704"/>
      <c r="J412" s="704"/>
    </row>
    <row r="413" spans="2:12" ht="22.5" x14ac:dyDescent="0.3">
      <c r="B413" s="254" t="s">
        <v>741</v>
      </c>
      <c r="C413" s="234"/>
      <c r="D413" s="234"/>
      <c r="E413" s="234"/>
      <c r="F413" s="234"/>
    </row>
    <row r="414" spans="2:12" ht="22.5" x14ac:dyDescent="0.3">
      <c r="B414" s="254" t="s">
        <v>747</v>
      </c>
      <c r="C414" s="234"/>
      <c r="D414" s="234"/>
      <c r="E414" s="234"/>
      <c r="F414" s="234"/>
    </row>
    <row r="415" spans="2:12" ht="22.5" x14ac:dyDescent="0.3">
      <c r="B415" s="254" t="s">
        <v>752</v>
      </c>
      <c r="C415" s="234"/>
      <c r="D415" s="234"/>
      <c r="E415" s="234"/>
      <c r="F415" s="234"/>
    </row>
    <row r="416" spans="2:12" ht="22.5" x14ac:dyDescent="0.3">
      <c r="B416" s="254" t="s">
        <v>1080</v>
      </c>
      <c r="C416" s="234"/>
      <c r="D416" s="234"/>
      <c r="E416" s="234"/>
      <c r="F416" s="234"/>
    </row>
    <row r="417" spans="2:6" ht="22.5" x14ac:dyDescent="0.3">
      <c r="B417" s="254" t="s">
        <v>809</v>
      </c>
      <c r="C417" s="234"/>
      <c r="D417" s="234"/>
      <c r="E417" s="234"/>
      <c r="F417" s="234"/>
    </row>
    <row r="418" spans="2:6" ht="22.5" x14ac:dyDescent="0.3">
      <c r="B418" s="254" t="s">
        <v>813</v>
      </c>
      <c r="C418" s="234"/>
      <c r="D418" s="234"/>
      <c r="E418" s="234"/>
      <c r="F418" s="234"/>
    </row>
    <row r="419" spans="2:6" ht="22.5" x14ac:dyDescent="0.3">
      <c r="B419" s="254" t="s">
        <v>750</v>
      </c>
      <c r="C419" s="234"/>
      <c r="D419" s="234"/>
      <c r="E419" s="234"/>
      <c r="F419" s="234"/>
    </row>
    <row r="420" spans="2:6" ht="22.5" x14ac:dyDescent="0.3">
      <c r="B420" s="254" t="s">
        <v>1657</v>
      </c>
      <c r="C420" s="234"/>
      <c r="D420" s="234"/>
      <c r="E420" s="234"/>
      <c r="F420" s="234"/>
    </row>
    <row r="421" spans="2:6" ht="22.5" x14ac:dyDescent="0.3">
      <c r="B421" s="254" t="s">
        <v>822</v>
      </c>
      <c r="C421" s="234"/>
      <c r="D421" s="234"/>
      <c r="E421" s="234"/>
      <c r="F421" s="234"/>
    </row>
    <row r="422" spans="2:6" ht="22.5" x14ac:dyDescent="0.3">
      <c r="B422" s="254" t="s">
        <v>906</v>
      </c>
      <c r="C422" s="234"/>
      <c r="D422" s="234"/>
      <c r="E422" s="234"/>
      <c r="F422" s="234"/>
    </row>
    <row r="423" spans="2:6" ht="22.5" x14ac:dyDescent="0.3">
      <c r="B423" s="254" t="s">
        <v>840</v>
      </c>
      <c r="C423" s="234"/>
      <c r="D423" s="234"/>
      <c r="E423" s="234"/>
      <c r="F423" s="234"/>
    </row>
    <row r="424" spans="2:6" ht="22.5" x14ac:dyDescent="0.3">
      <c r="B424" s="254" t="s">
        <v>819</v>
      </c>
      <c r="C424" s="234"/>
      <c r="D424" s="234"/>
      <c r="E424" s="234"/>
      <c r="F424" s="234"/>
    </row>
    <row r="425" spans="2:6" ht="22.5" x14ac:dyDescent="0.3">
      <c r="B425" s="254" t="s">
        <v>592</v>
      </c>
      <c r="C425" s="234"/>
      <c r="D425" s="234"/>
      <c r="E425" s="234"/>
      <c r="F425" s="234"/>
    </row>
    <row r="426" spans="2:6" ht="22.5" x14ac:dyDescent="0.3">
      <c r="B426" s="254" t="s">
        <v>844</v>
      </c>
      <c r="C426" s="234"/>
      <c r="D426" s="234"/>
      <c r="E426" s="234"/>
      <c r="F426" s="234"/>
    </row>
    <row r="427" spans="2:6" ht="22.5" x14ac:dyDescent="0.3">
      <c r="B427" s="254" t="s">
        <v>851</v>
      </c>
      <c r="C427" s="234"/>
      <c r="D427" s="234"/>
      <c r="E427" s="234"/>
      <c r="F427" s="234"/>
    </row>
    <row r="428" spans="2:6" ht="22.5" x14ac:dyDescent="0.3">
      <c r="B428" s="254" t="s">
        <v>858</v>
      </c>
      <c r="C428" s="234"/>
      <c r="D428" s="234"/>
      <c r="E428" s="234"/>
      <c r="F428" s="234"/>
    </row>
    <row r="429" spans="2:6" ht="22.5" x14ac:dyDescent="0.3">
      <c r="B429" s="254" t="s">
        <v>791</v>
      </c>
      <c r="C429" s="234"/>
      <c r="D429" s="234"/>
      <c r="E429" s="234"/>
      <c r="F429" s="234"/>
    </row>
    <row r="430" spans="2:6" ht="22.5" x14ac:dyDescent="0.3">
      <c r="B430" s="254" t="s">
        <v>1617</v>
      </c>
      <c r="C430" s="234"/>
      <c r="D430" s="234"/>
      <c r="E430" s="234"/>
      <c r="F430" s="234"/>
    </row>
    <row r="431" spans="2:6" ht="22.5" x14ac:dyDescent="0.3">
      <c r="B431" s="254" t="s">
        <v>830</v>
      </c>
      <c r="C431" s="234"/>
      <c r="D431" s="234"/>
      <c r="E431" s="234"/>
      <c r="F431" s="234"/>
    </row>
    <row r="432" spans="2:6" ht="22.5" x14ac:dyDescent="0.3">
      <c r="B432" s="254" t="s">
        <v>864</v>
      </c>
      <c r="C432" s="234"/>
      <c r="D432" s="234"/>
      <c r="E432" s="234"/>
      <c r="F432" s="234"/>
    </row>
    <row r="433" spans="2:6" ht="22.5" x14ac:dyDescent="0.3">
      <c r="B433" s="254" t="s">
        <v>795</v>
      </c>
      <c r="C433" s="234"/>
      <c r="D433" s="234"/>
      <c r="E433" s="234"/>
      <c r="F433" s="234"/>
    </row>
    <row r="434" spans="2:6" ht="22.5" x14ac:dyDescent="0.3">
      <c r="B434" s="254" t="s">
        <v>783</v>
      </c>
      <c r="C434" s="234"/>
      <c r="D434" s="234"/>
      <c r="E434" s="234"/>
      <c r="F434" s="234"/>
    </row>
    <row r="435" spans="2:6" ht="22.5" x14ac:dyDescent="0.3">
      <c r="B435" s="254" t="s">
        <v>872</v>
      </c>
      <c r="C435" s="234"/>
      <c r="D435" s="234"/>
      <c r="E435" s="234"/>
      <c r="F435" s="234"/>
    </row>
    <row r="436" spans="2:6" ht="22.5" x14ac:dyDescent="0.3">
      <c r="B436" s="254" t="s">
        <v>875</v>
      </c>
      <c r="C436" s="234"/>
      <c r="D436" s="234"/>
      <c r="E436" s="234"/>
      <c r="F436" s="234"/>
    </row>
    <row r="437" spans="2:6" ht="22.5" x14ac:dyDescent="0.3">
      <c r="B437" s="254" t="s">
        <v>882</v>
      </c>
      <c r="C437" s="234"/>
      <c r="D437" s="234"/>
      <c r="E437" s="234"/>
      <c r="F437" s="234"/>
    </row>
    <row r="438" spans="2:6" ht="22.5" x14ac:dyDescent="0.3">
      <c r="B438" s="254" t="s">
        <v>802</v>
      </c>
      <c r="C438" s="234"/>
      <c r="D438" s="234"/>
      <c r="E438" s="234"/>
      <c r="F438" s="234"/>
    </row>
    <row r="439" spans="2:6" ht="22.5" x14ac:dyDescent="0.3">
      <c r="B439" s="254" t="s">
        <v>885</v>
      </c>
      <c r="C439" s="234"/>
      <c r="D439" s="234"/>
      <c r="E439" s="234"/>
      <c r="F439" s="234"/>
    </row>
    <row r="440" spans="2:6" ht="22.5" x14ac:dyDescent="0.3">
      <c r="B440" s="254" t="s">
        <v>887</v>
      </c>
      <c r="C440" s="234"/>
      <c r="D440" s="234"/>
      <c r="E440" s="234"/>
      <c r="F440" s="234"/>
    </row>
    <row r="441" spans="2:6" ht="22.5" x14ac:dyDescent="0.3">
      <c r="B441" s="254" t="s">
        <v>894</v>
      </c>
      <c r="C441" s="234"/>
      <c r="D441" s="234"/>
      <c r="E441" s="234"/>
      <c r="F441" s="234"/>
    </row>
    <row r="442" spans="2:6" ht="22.5" x14ac:dyDescent="0.3">
      <c r="B442" s="254" t="s">
        <v>761</v>
      </c>
      <c r="C442" s="234"/>
      <c r="D442" s="234"/>
      <c r="E442" s="234"/>
      <c r="F442" s="234"/>
    </row>
    <row r="443" spans="2:6" ht="22.5" x14ac:dyDescent="0.3">
      <c r="B443" s="254" t="s">
        <v>897</v>
      </c>
      <c r="C443" s="234"/>
      <c r="D443" s="234"/>
      <c r="E443" s="234"/>
      <c r="F443" s="234"/>
    </row>
    <row r="444" spans="2:6" ht="22.5" x14ac:dyDescent="0.3">
      <c r="B444" s="254" t="s">
        <v>899</v>
      </c>
      <c r="C444" s="234"/>
      <c r="D444" s="234"/>
      <c r="E444" s="234"/>
      <c r="F444" s="234"/>
    </row>
    <row r="445" spans="2:6" ht="22.5" x14ac:dyDescent="0.3">
      <c r="B445" s="254" t="s">
        <v>770</v>
      </c>
      <c r="C445" s="234"/>
      <c r="D445" s="234"/>
      <c r="E445" s="234"/>
      <c r="F445" s="234"/>
    </row>
    <row r="446" spans="2:6" ht="22.5" x14ac:dyDescent="0.3">
      <c r="B446" s="254" t="s">
        <v>1732</v>
      </c>
      <c r="C446" s="234"/>
      <c r="D446" s="234"/>
      <c r="E446" s="234"/>
      <c r="F446" s="234"/>
    </row>
    <row r="447" spans="2:6" ht="22.5" x14ac:dyDescent="0.3">
      <c r="B447" s="254" t="s">
        <v>919</v>
      </c>
      <c r="C447" s="234"/>
      <c r="D447" s="234"/>
      <c r="E447" s="234"/>
      <c r="F447" s="234"/>
    </row>
    <row r="448" spans="2:6" ht="22.5" x14ac:dyDescent="0.3">
      <c r="B448" s="254" t="s">
        <v>896</v>
      </c>
      <c r="C448" s="234"/>
      <c r="D448" s="234"/>
      <c r="E448" s="234"/>
      <c r="F448" s="234"/>
    </row>
    <row r="449" spans="2:6" ht="22.5" x14ac:dyDescent="0.3">
      <c r="B449" s="254" t="s">
        <v>869</v>
      </c>
      <c r="C449" s="234"/>
      <c r="D449" s="234"/>
      <c r="E449" s="234"/>
      <c r="F449" s="234"/>
    </row>
    <row r="450" spans="2:6" ht="22.5" x14ac:dyDescent="0.3">
      <c r="B450" s="254" t="s">
        <v>918</v>
      </c>
      <c r="C450" s="234"/>
      <c r="D450" s="234"/>
      <c r="E450" s="234"/>
      <c r="F450" s="234"/>
    </row>
    <row r="451" spans="2:6" ht="22.5" x14ac:dyDescent="0.3">
      <c r="B451" s="254" t="s">
        <v>920</v>
      </c>
      <c r="C451" s="234"/>
      <c r="D451" s="234"/>
      <c r="E451" s="234"/>
      <c r="F451" s="234"/>
    </row>
    <row r="452" spans="2:6" ht="22.5" x14ac:dyDescent="0.3">
      <c r="B452" s="254" t="s">
        <v>921</v>
      </c>
      <c r="C452" s="234"/>
      <c r="D452" s="234"/>
      <c r="E452" s="234"/>
      <c r="F452" s="234"/>
    </row>
    <row r="453" spans="2:6" x14ac:dyDescent="0.25">
      <c r="B453" s="234"/>
      <c r="C453" s="234"/>
      <c r="D453" s="234"/>
      <c r="E453" s="234"/>
      <c r="F453" s="234"/>
    </row>
    <row r="454" spans="2:6" x14ac:dyDescent="0.25">
      <c r="B454" s="234"/>
      <c r="C454" s="234"/>
      <c r="D454" s="234"/>
      <c r="E454" s="234"/>
      <c r="F454" s="234"/>
    </row>
    <row r="455" spans="2:6" x14ac:dyDescent="0.25">
      <c r="B455" s="234"/>
      <c r="C455" s="234"/>
      <c r="D455" s="234"/>
      <c r="E455" s="234"/>
      <c r="F455" s="234"/>
    </row>
    <row r="456" spans="2:6" x14ac:dyDescent="0.25">
      <c r="B456" s="234"/>
      <c r="C456" s="234"/>
      <c r="D456" s="234"/>
      <c r="E456" s="234"/>
      <c r="F456" s="234"/>
    </row>
    <row r="457" spans="2:6" x14ac:dyDescent="0.25">
      <c r="B457" s="234"/>
      <c r="C457" s="234"/>
      <c r="D457" s="234"/>
      <c r="E457" s="234"/>
      <c r="F457" s="234"/>
    </row>
    <row r="458" spans="2:6" x14ac:dyDescent="0.25">
      <c r="B458" s="234"/>
      <c r="C458" s="234"/>
      <c r="D458" s="234"/>
      <c r="E458" s="234"/>
      <c r="F458" s="234"/>
    </row>
    <row r="459" spans="2:6" ht="21" x14ac:dyDescent="0.25">
      <c r="B459" s="234"/>
      <c r="C459" s="234"/>
      <c r="D459" s="489" t="s">
        <v>922</v>
      </c>
      <c r="E459" s="234"/>
      <c r="F459" s="234"/>
    </row>
    <row r="460" spans="2:6" ht="21" x14ac:dyDescent="0.25">
      <c r="B460" s="234"/>
      <c r="C460" s="234"/>
      <c r="D460" s="490" t="s">
        <v>33</v>
      </c>
      <c r="E460" s="234"/>
      <c r="F460" s="234"/>
    </row>
    <row r="461" spans="2:6" ht="21" x14ac:dyDescent="0.25">
      <c r="B461" s="234"/>
      <c r="C461" s="234"/>
      <c r="D461" s="255" t="s">
        <v>756</v>
      </c>
      <c r="E461" s="234"/>
      <c r="F461" s="234"/>
    </row>
    <row r="462" spans="2:6" ht="21" x14ac:dyDescent="0.25">
      <c r="B462" s="234"/>
      <c r="C462" s="234"/>
      <c r="D462" s="255" t="s">
        <v>589</v>
      </c>
      <c r="E462" s="234"/>
      <c r="F462" s="234"/>
    </row>
    <row r="463" spans="2:6" ht="21" x14ac:dyDescent="0.25">
      <c r="B463" s="234"/>
      <c r="C463" s="234"/>
      <c r="D463" s="255" t="s">
        <v>590</v>
      </c>
      <c r="E463" s="234"/>
      <c r="F463" s="234"/>
    </row>
    <row r="464" spans="2:6" ht="21" x14ac:dyDescent="0.25">
      <c r="B464" s="234"/>
      <c r="C464" s="234"/>
      <c r="D464" s="255" t="s">
        <v>601</v>
      </c>
      <c r="E464" s="234"/>
      <c r="F464" s="234"/>
    </row>
    <row r="465" spans="2:6" ht="21" x14ac:dyDescent="0.25">
      <c r="B465" s="234"/>
      <c r="C465" s="234"/>
      <c r="D465" s="255" t="s">
        <v>602</v>
      </c>
      <c r="E465" s="234"/>
      <c r="F465" s="234"/>
    </row>
    <row r="466" spans="2:6" ht="21" x14ac:dyDescent="0.25">
      <c r="B466" s="234"/>
      <c r="C466" s="234"/>
      <c r="D466" s="255" t="s">
        <v>603</v>
      </c>
      <c r="E466" s="234"/>
      <c r="F466" s="234"/>
    </row>
    <row r="467" spans="2:6" ht="21" x14ac:dyDescent="0.25">
      <c r="B467" s="234"/>
      <c r="C467" s="234"/>
      <c r="D467" s="255" t="s">
        <v>604</v>
      </c>
      <c r="E467" s="234"/>
      <c r="F467" s="234"/>
    </row>
    <row r="468" spans="2:6" ht="21" x14ac:dyDescent="0.25">
      <c r="B468" s="234"/>
      <c r="C468" s="234"/>
      <c r="D468" s="255" t="s">
        <v>605</v>
      </c>
      <c r="E468" s="234"/>
      <c r="F468" s="234"/>
    </row>
    <row r="469" spans="2:6" ht="21" x14ac:dyDescent="0.25">
      <c r="B469" s="234"/>
      <c r="C469" s="234"/>
      <c r="D469" s="255" t="s">
        <v>606</v>
      </c>
      <c r="E469" s="234"/>
      <c r="F469" s="234"/>
    </row>
    <row r="470" spans="2:6" ht="21" x14ac:dyDescent="0.25">
      <c r="B470" s="234"/>
      <c r="C470" s="234"/>
      <c r="D470" s="255" t="s">
        <v>607</v>
      </c>
      <c r="E470" s="234"/>
      <c r="F470" s="234"/>
    </row>
    <row r="471" spans="2:6" ht="21" x14ac:dyDescent="0.25">
      <c r="B471" s="234"/>
      <c r="C471" s="234"/>
      <c r="D471" s="255" t="s">
        <v>757</v>
      </c>
      <c r="E471" s="234"/>
      <c r="F471" s="234"/>
    </row>
    <row r="472" spans="2:6" ht="21" x14ac:dyDescent="0.25">
      <c r="B472" s="234"/>
      <c r="C472" s="234"/>
      <c r="D472" s="255" t="s">
        <v>595</v>
      </c>
      <c r="E472" s="234"/>
      <c r="F472" s="234"/>
    </row>
    <row r="473" spans="2:6" ht="21" x14ac:dyDescent="0.25">
      <c r="B473" s="234"/>
      <c r="C473" s="234"/>
      <c r="D473" s="255" t="s">
        <v>758</v>
      </c>
      <c r="E473" s="234"/>
      <c r="F473" s="234"/>
    </row>
    <row r="474" spans="2:6" ht="21" x14ac:dyDescent="0.25">
      <c r="B474" s="234"/>
      <c r="C474" s="234"/>
      <c r="D474" s="255" t="s">
        <v>759</v>
      </c>
      <c r="E474" s="234"/>
      <c r="F474" s="234"/>
    </row>
    <row r="475" spans="2:6" ht="21" x14ac:dyDescent="0.25">
      <c r="B475" s="234"/>
      <c r="C475" s="234"/>
      <c r="D475" s="255" t="s">
        <v>923</v>
      </c>
      <c r="E475" s="234"/>
      <c r="F475" s="234"/>
    </row>
    <row r="476" spans="2:6" ht="21" x14ac:dyDescent="0.25">
      <c r="B476" s="234"/>
      <c r="C476" s="234"/>
      <c r="D476" s="255" t="s">
        <v>592</v>
      </c>
      <c r="E476" s="234"/>
      <c r="F476" s="234"/>
    </row>
    <row r="477" spans="2:6" ht="21" x14ac:dyDescent="0.25">
      <c r="B477" s="234"/>
      <c r="C477" s="234"/>
      <c r="D477" s="255" t="s">
        <v>593</v>
      </c>
      <c r="E477" s="234"/>
      <c r="F477" s="234"/>
    </row>
    <row r="478" spans="2:6" x14ac:dyDescent="0.25">
      <c r="B478" s="234"/>
      <c r="C478" s="234"/>
      <c r="D478" s="234"/>
      <c r="E478" s="234"/>
      <c r="F478" s="234"/>
    </row>
    <row r="479" spans="2:6" x14ac:dyDescent="0.25">
      <c r="B479" s="234"/>
      <c r="C479" s="234"/>
      <c r="D479" s="234"/>
      <c r="E479" s="234"/>
      <c r="F479" s="234"/>
    </row>
    <row r="480" spans="2:6" x14ac:dyDescent="0.25">
      <c r="B480" s="234"/>
      <c r="C480" s="234"/>
      <c r="D480" s="234"/>
      <c r="E480" s="234"/>
      <c r="F480" s="234"/>
    </row>
    <row r="481" spans="2:6" x14ac:dyDescent="0.25">
      <c r="B481" s="234"/>
      <c r="C481" s="234"/>
      <c r="D481" s="234"/>
      <c r="E481" s="234"/>
      <c r="F481" s="407" t="s">
        <v>144</v>
      </c>
    </row>
    <row r="482" spans="2:6" x14ac:dyDescent="0.25">
      <c r="B482" s="234"/>
      <c r="C482" s="234"/>
      <c r="D482" s="234"/>
      <c r="E482" s="234"/>
      <c r="F482" s="234" t="s">
        <v>1726</v>
      </c>
    </row>
    <row r="483" spans="2:6" x14ac:dyDescent="0.25">
      <c r="B483" s="234"/>
      <c r="C483" s="234"/>
      <c r="D483" s="234"/>
      <c r="E483" s="234"/>
      <c r="F483" s="234" t="s">
        <v>1725</v>
      </c>
    </row>
    <row r="484" spans="2:6" x14ac:dyDescent="0.25">
      <c r="B484" s="234"/>
      <c r="C484" s="234"/>
      <c r="D484" s="234"/>
      <c r="E484" s="234"/>
      <c r="F484" s="234" t="s">
        <v>1727</v>
      </c>
    </row>
    <row r="485" spans="2:6" x14ac:dyDescent="0.25">
      <c r="B485" s="234"/>
      <c r="C485" s="234"/>
      <c r="D485" s="234"/>
      <c r="E485" s="234"/>
      <c r="F485" s="234" t="s">
        <v>1728</v>
      </c>
    </row>
    <row r="486" spans="2:6" x14ac:dyDescent="0.25">
      <c r="B486" s="234"/>
      <c r="C486" s="234"/>
      <c r="D486" s="234"/>
      <c r="E486" s="234"/>
      <c r="F486" s="234" t="s">
        <v>1729</v>
      </c>
    </row>
    <row r="487" spans="2:6" x14ac:dyDescent="0.25">
      <c r="B487" s="234"/>
      <c r="C487" s="234"/>
      <c r="D487" s="234"/>
      <c r="E487" s="234"/>
      <c r="F487" s="234"/>
    </row>
  </sheetData>
  <sheetProtection password="915F" sheet="1" objects="1" scenarios="1" insertColumns="0" insertRows="0" deleteColumns="0" deleteRows="0"/>
  <mergeCells count="344">
    <mergeCell ref="D401:J401"/>
    <mergeCell ref="D405:J405"/>
    <mergeCell ref="D406:J406"/>
    <mergeCell ref="D407:J407"/>
    <mergeCell ref="D408:J408"/>
    <mergeCell ref="B409:K409"/>
    <mergeCell ref="D412:J412"/>
    <mergeCell ref="B405:C405"/>
    <mergeCell ref="B406:C406"/>
    <mergeCell ref="D392:J392"/>
    <mergeCell ref="B393:C393"/>
    <mergeCell ref="B394:C394"/>
    <mergeCell ref="D394:J394"/>
    <mergeCell ref="B395:C395"/>
    <mergeCell ref="D395:J395"/>
    <mergeCell ref="B396:C396"/>
    <mergeCell ref="D396:J396"/>
    <mergeCell ref="B397:C397"/>
    <mergeCell ref="D397:J397"/>
    <mergeCell ref="B392:C392"/>
    <mergeCell ref="D344:J344"/>
    <mergeCell ref="D345:J345"/>
    <mergeCell ref="D350:J350"/>
    <mergeCell ref="D352:J352"/>
    <mergeCell ref="B353:C353"/>
    <mergeCell ref="D353:J353"/>
    <mergeCell ref="B354:C354"/>
    <mergeCell ref="D354:J354"/>
    <mergeCell ref="B355:C355"/>
    <mergeCell ref="B272:C272"/>
    <mergeCell ref="D272:J272"/>
    <mergeCell ref="D279:J279"/>
    <mergeCell ref="B280:C280"/>
    <mergeCell ref="D280:J280"/>
    <mergeCell ref="D281:J281"/>
    <mergeCell ref="D290:J290"/>
    <mergeCell ref="B291:C291"/>
    <mergeCell ref="D291:J291"/>
    <mergeCell ref="D289:J289"/>
    <mergeCell ref="B217:C217"/>
    <mergeCell ref="D224:J224"/>
    <mergeCell ref="B228:C228"/>
    <mergeCell ref="B229:C229"/>
    <mergeCell ref="D238:J238"/>
    <mergeCell ref="D239:J239"/>
    <mergeCell ref="D216:J216"/>
    <mergeCell ref="D217:J217"/>
    <mergeCell ref="D221:J221"/>
    <mergeCell ref="D229:J229"/>
    <mergeCell ref="D230:J230"/>
    <mergeCell ref="D225:J225"/>
    <mergeCell ref="D226:J226"/>
    <mergeCell ref="D227:J227"/>
    <mergeCell ref="D228:J228"/>
    <mergeCell ref="B176:C176"/>
    <mergeCell ref="D176:J176"/>
    <mergeCell ref="B183:C183"/>
    <mergeCell ref="D187:J187"/>
    <mergeCell ref="B194:C194"/>
    <mergeCell ref="D197:J197"/>
    <mergeCell ref="D198:J198"/>
    <mergeCell ref="D205:J205"/>
    <mergeCell ref="B143:C143"/>
    <mergeCell ref="D143:J143"/>
    <mergeCell ref="D144:J144"/>
    <mergeCell ref="D148:J148"/>
    <mergeCell ref="D149:J149"/>
    <mergeCell ref="D150:J150"/>
    <mergeCell ref="D152:J152"/>
    <mergeCell ref="D153:J153"/>
    <mergeCell ref="D154:J154"/>
    <mergeCell ref="D181:J181"/>
    <mergeCell ref="D169:J169"/>
    <mergeCell ref="D170:J170"/>
    <mergeCell ref="D171:J171"/>
    <mergeCell ref="D172:J172"/>
    <mergeCell ref="D173:J173"/>
    <mergeCell ref="D168:J168"/>
    <mergeCell ref="B95:C95"/>
    <mergeCell ref="D95:J95"/>
    <mergeCell ref="D99:K99"/>
    <mergeCell ref="D100:K100"/>
    <mergeCell ref="D101:K101"/>
    <mergeCell ref="D109:J109"/>
    <mergeCell ref="D110:J110"/>
    <mergeCell ref="D116:J116"/>
    <mergeCell ref="B118:C118"/>
    <mergeCell ref="D117:J117"/>
    <mergeCell ref="D118:J118"/>
    <mergeCell ref="B14:D14"/>
    <mergeCell ref="E14:G14"/>
    <mergeCell ref="B17:C17"/>
    <mergeCell ref="D9:J9"/>
    <mergeCell ref="B12:D12"/>
    <mergeCell ref="E12:G12"/>
    <mergeCell ref="B13:D13"/>
    <mergeCell ref="E13:G13"/>
    <mergeCell ref="E17:J17"/>
    <mergeCell ref="E18:J18"/>
    <mergeCell ref="E19:J19"/>
    <mergeCell ref="D29:J29"/>
    <mergeCell ref="D30:J30"/>
    <mergeCell ref="D31:J31"/>
    <mergeCell ref="D32:J32"/>
    <mergeCell ref="D33:J33"/>
    <mergeCell ref="D34:J34"/>
    <mergeCell ref="D23:J23"/>
    <mergeCell ref="D27:J27"/>
    <mergeCell ref="D28:J28"/>
    <mergeCell ref="E20:J20"/>
    <mergeCell ref="E21:J21"/>
    <mergeCell ref="E22:J22"/>
    <mergeCell ref="D41:J41"/>
    <mergeCell ref="D42:J42"/>
    <mergeCell ref="D43:J43"/>
    <mergeCell ref="D44:J44"/>
    <mergeCell ref="D45:J45"/>
    <mergeCell ref="D46:J46"/>
    <mergeCell ref="D35:J35"/>
    <mergeCell ref="D36:J36"/>
    <mergeCell ref="D37:J37"/>
    <mergeCell ref="D38:J38"/>
    <mergeCell ref="D39:J39"/>
    <mergeCell ref="D40:J40"/>
    <mergeCell ref="D61:F61"/>
    <mergeCell ref="D62:F62"/>
    <mergeCell ref="D63:F63"/>
    <mergeCell ref="D64:F64"/>
    <mergeCell ref="D65:F65"/>
    <mergeCell ref="D66:F66"/>
    <mergeCell ref="D47:J47"/>
    <mergeCell ref="G48:J48"/>
    <mergeCell ref="D58:F58"/>
    <mergeCell ref="D59:F59"/>
    <mergeCell ref="D60:F60"/>
    <mergeCell ref="D49:J49"/>
    <mergeCell ref="D50:J50"/>
    <mergeCell ref="D51:J51"/>
    <mergeCell ref="D52:J52"/>
    <mergeCell ref="D55:J55"/>
    <mergeCell ref="D56:J56"/>
    <mergeCell ref="D73:F73"/>
    <mergeCell ref="D74:F74"/>
    <mergeCell ref="D75:F75"/>
    <mergeCell ref="D76:F76"/>
    <mergeCell ref="D77:F77"/>
    <mergeCell ref="D81:J81"/>
    <mergeCell ref="D67:F67"/>
    <mergeCell ref="D68:F68"/>
    <mergeCell ref="D69:F69"/>
    <mergeCell ref="D70:F70"/>
    <mergeCell ref="D71:F71"/>
    <mergeCell ref="D72:F72"/>
    <mergeCell ref="D119:J119"/>
    <mergeCell ref="E120:F120"/>
    <mergeCell ref="H120:J120"/>
    <mergeCell ref="D84:K84"/>
    <mergeCell ref="D85:K85"/>
    <mergeCell ref="D92:J92"/>
    <mergeCell ref="D89:J89"/>
    <mergeCell ref="D90:J90"/>
    <mergeCell ref="D93:J93"/>
    <mergeCell ref="D94:J94"/>
    <mergeCell ref="D114:J114"/>
    <mergeCell ref="D115:J115"/>
    <mergeCell ref="D104:J104"/>
    <mergeCell ref="D105:J105"/>
    <mergeCell ref="D130:J130"/>
    <mergeCell ref="D131:J131"/>
    <mergeCell ref="D135:J135"/>
    <mergeCell ref="D137:J137"/>
    <mergeCell ref="D132:J132"/>
    <mergeCell ref="D124:J124"/>
    <mergeCell ref="D125:J125"/>
    <mergeCell ref="D126:J126"/>
    <mergeCell ref="D127:J127"/>
    <mergeCell ref="D128:J128"/>
    <mergeCell ref="B133:C133"/>
    <mergeCell ref="D133:J133"/>
    <mergeCell ref="D134:J134"/>
    <mergeCell ref="D142:J142"/>
    <mergeCell ref="H161:J161"/>
    <mergeCell ref="D155:J155"/>
    <mergeCell ref="B156:C156"/>
    <mergeCell ref="E156:F156"/>
    <mergeCell ref="H156:J156"/>
    <mergeCell ref="E157:F157"/>
    <mergeCell ref="H157:J157"/>
    <mergeCell ref="E158:F158"/>
    <mergeCell ref="H158:J158"/>
    <mergeCell ref="E159:F159"/>
    <mergeCell ref="H159:J159"/>
    <mergeCell ref="E160:F160"/>
    <mergeCell ref="H160:J160"/>
    <mergeCell ref="E161:F161"/>
    <mergeCell ref="D138:J138"/>
    <mergeCell ref="D139:J139"/>
    <mergeCell ref="D140:J140"/>
    <mergeCell ref="D141:J141"/>
    <mergeCell ref="B151:C151"/>
    <mergeCell ref="D151:J151"/>
    <mergeCell ref="E162:F162"/>
    <mergeCell ref="H162:J162"/>
    <mergeCell ref="E163:F163"/>
    <mergeCell ref="H163:J163"/>
    <mergeCell ref="E164:F164"/>
    <mergeCell ref="H164:J164"/>
    <mergeCell ref="B173:C173"/>
    <mergeCell ref="H174:J174"/>
    <mergeCell ref="B175:C175"/>
    <mergeCell ref="D175:J175"/>
    <mergeCell ref="D182:J182"/>
    <mergeCell ref="D183:J183"/>
    <mergeCell ref="D184:J184"/>
    <mergeCell ref="D185:J185"/>
    <mergeCell ref="D186:J186"/>
    <mergeCell ref="D180:J180"/>
    <mergeCell ref="D200:J200"/>
    <mergeCell ref="D201:J201"/>
    <mergeCell ref="D202:J202"/>
    <mergeCell ref="D203:J203"/>
    <mergeCell ref="D204:J204"/>
    <mergeCell ref="D191:J191"/>
    <mergeCell ref="D192:J192"/>
    <mergeCell ref="D193:J193"/>
    <mergeCell ref="D194:J194"/>
    <mergeCell ref="D195:J195"/>
    <mergeCell ref="D196:J196"/>
    <mergeCell ref="D215:J215"/>
    <mergeCell ref="D208:J208"/>
    <mergeCell ref="D213:J213"/>
    <mergeCell ref="D214:J214"/>
    <mergeCell ref="D206:J206"/>
    <mergeCell ref="D207:J207"/>
    <mergeCell ref="D209:J209"/>
    <mergeCell ref="B243:C243"/>
    <mergeCell ref="D243:J243"/>
    <mergeCell ref="D247:J247"/>
    <mergeCell ref="D248:J248"/>
    <mergeCell ref="D249:J249"/>
    <mergeCell ref="D234:J234"/>
    <mergeCell ref="D235:J235"/>
    <mergeCell ref="D236:J236"/>
    <mergeCell ref="D240:J240"/>
    <mergeCell ref="D241:J241"/>
    <mergeCell ref="D242:J242"/>
    <mergeCell ref="D244:J244"/>
    <mergeCell ref="D245:J245"/>
    <mergeCell ref="D246:J246"/>
    <mergeCell ref="D255:J255"/>
    <mergeCell ref="D256:J256"/>
    <mergeCell ref="D253:J253"/>
    <mergeCell ref="D254:J254"/>
    <mergeCell ref="B256:C256"/>
    <mergeCell ref="D260:J260"/>
    <mergeCell ref="D261:J261"/>
    <mergeCell ref="D262:J262"/>
    <mergeCell ref="B263:C263"/>
    <mergeCell ref="D268:J268"/>
    <mergeCell ref="D269:J269"/>
    <mergeCell ref="D270:J270"/>
    <mergeCell ref="D276:J276"/>
    <mergeCell ref="D263:J263"/>
    <mergeCell ref="D264:J264"/>
    <mergeCell ref="D271:J271"/>
    <mergeCell ref="D287:J287"/>
    <mergeCell ref="D288:J288"/>
    <mergeCell ref="D277:J277"/>
    <mergeCell ref="D278:J278"/>
    <mergeCell ref="D282:J282"/>
    <mergeCell ref="D283:J283"/>
    <mergeCell ref="D300:J300"/>
    <mergeCell ref="D304:J304"/>
    <mergeCell ref="D305:J305"/>
    <mergeCell ref="D309:J309"/>
    <mergeCell ref="D310:J310"/>
    <mergeCell ref="D311:J311"/>
    <mergeCell ref="D295:J295"/>
    <mergeCell ref="D296:J296"/>
    <mergeCell ref="D297:J297"/>
    <mergeCell ref="D298:J298"/>
    <mergeCell ref="D299:J299"/>
    <mergeCell ref="D301:J301"/>
    <mergeCell ref="D302:J302"/>
    <mergeCell ref="D303:J303"/>
    <mergeCell ref="D308:J308"/>
    <mergeCell ref="D330:J330"/>
    <mergeCell ref="D312:J312"/>
    <mergeCell ref="D313:J313"/>
    <mergeCell ref="D314:J314"/>
    <mergeCell ref="D315:J315"/>
    <mergeCell ref="D316:J316"/>
    <mergeCell ref="D317:J317"/>
    <mergeCell ref="D318:J318"/>
    <mergeCell ref="D322:J322"/>
    <mergeCell ref="D323:J323"/>
    <mergeCell ref="D328:J328"/>
    <mergeCell ref="D329:J329"/>
    <mergeCell ref="D331:J331"/>
    <mergeCell ref="D332:J332"/>
    <mergeCell ref="D333:J333"/>
    <mergeCell ref="B334:C334"/>
    <mergeCell ref="D334:J334"/>
    <mergeCell ref="D338:J338"/>
    <mergeCell ref="D339:J339"/>
    <mergeCell ref="B340:C340"/>
    <mergeCell ref="D340:J340"/>
    <mergeCell ref="D391:J391"/>
    <mergeCell ref="D356:J356"/>
    <mergeCell ref="D349:J349"/>
    <mergeCell ref="D351:J351"/>
    <mergeCell ref="D355:J355"/>
    <mergeCell ref="B356:C356"/>
    <mergeCell ref="D367:J367"/>
    <mergeCell ref="D368:J368"/>
    <mergeCell ref="D370:J370"/>
    <mergeCell ref="D360:J360"/>
    <mergeCell ref="D361:J361"/>
    <mergeCell ref="D365:J365"/>
    <mergeCell ref="D366:J366"/>
    <mergeCell ref="E8:I8"/>
    <mergeCell ref="D374:J374"/>
    <mergeCell ref="D375:J375"/>
    <mergeCell ref="D376:J376"/>
    <mergeCell ref="D387:J387"/>
    <mergeCell ref="D388:J388"/>
    <mergeCell ref="D389:J389"/>
    <mergeCell ref="D393:J393"/>
    <mergeCell ref="B377:C377"/>
    <mergeCell ref="D377:J377"/>
    <mergeCell ref="B378:C378"/>
    <mergeCell ref="D378:J378"/>
    <mergeCell ref="D386:J386"/>
    <mergeCell ref="B379:C379"/>
    <mergeCell ref="D379:J379"/>
    <mergeCell ref="B380:C380"/>
    <mergeCell ref="D380:J380"/>
    <mergeCell ref="D384:J384"/>
    <mergeCell ref="D385:J385"/>
    <mergeCell ref="B388:C388"/>
    <mergeCell ref="B389:C389"/>
    <mergeCell ref="B390:C390"/>
    <mergeCell ref="D390:J390"/>
    <mergeCell ref="B391:C391"/>
  </mergeCells>
  <dataValidations count="7">
    <dataValidation type="list" allowBlank="1" showInputMessage="1" showErrorMessage="1" sqref="WVJ48 WVJ983096 WLN983096 WBR983096 VRV983096 VHZ983096 UYD983096 UOH983096 UEL983096 TUP983096 TKT983096 TAX983096 SRB983096 SHF983096 RXJ983096 RNN983096 RDR983096 QTV983096 QJZ983096 QAD983096 PQH983096 PGL983096 OWP983096 OMT983096 OCX983096 NTB983096 NJF983096 MZJ983096 MPN983096 MFR983096 LVV983096 LLZ983096 LCD983096 KSH983096 KIL983096 JYP983096 JOT983096 JEX983096 IVB983096 ILF983096 IBJ983096 HRN983096 HHR983096 GXV983096 GNZ983096 GED983096 FUH983096 FKL983096 FAP983096 EQT983096 EGX983096 DXB983096 DNF983096 DDJ983096 CTN983096 CJR983096 BZV983096 BPZ983096 BGD983096 AWH983096 AML983096 ACP983096 ST983096 IX983096 B983096 WVJ917560 WLN917560 WBR917560 VRV917560 VHZ917560 UYD917560 UOH917560 UEL917560 TUP917560 TKT917560 TAX917560 SRB917560 SHF917560 RXJ917560 RNN917560 RDR917560 QTV917560 QJZ917560 QAD917560 PQH917560 PGL917560 OWP917560 OMT917560 OCX917560 NTB917560 NJF917560 MZJ917560 MPN917560 MFR917560 LVV917560 LLZ917560 LCD917560 KSH917560 KIL917560 JYP917560 JOT917560 JEX917560 IVB917560 ILF917560 IBJ917560 HRN917560 HHR917560 GXV917560 GNZ917560 GED917560 FUH917560 FKL917560 FAP917560 EQT917560 EGX917560 DXB917560 DNF917560 DDJ917560 CTN917560 CJR917560 BZV917560 BPZ917560 BGD917560 AWH917560 AML917560 ACP917560 ST917560 IX917560 B917560 WVJ852024 WLN852024 WBR852024 VRV852024 VHZ852024 UYD852024 UOH852024 UEL852024 TUP852024 TKT852024 TAX852024 SRB852024 SHF852024 RXJ852024 RNN852024 RDR852024 QTV852024 QJZ852024 QAD852024 PQH852024 PGL852024 OWP852024 OMT852024 OCX852024 NTB852024 NJF852024 MZJ852024 MPN852024 MFR852024 LVV852024 LLZ852024 LCD852024 KSH852024 KIL852024 JYP852024 JOT852024 JEX852024 IVB852024 ILF852024 IBJ852024 HRN852024 HHR852024 GXV852024 GNZ852024 GED852024 FUH852024 FKL852024 FAP852024 EQT852024 EGX852024 DXB852024 DNF852024 DDJ852024 CTN852024 CJR852024 BZV852024 BPZ852024 BGD852024 AWH852024 AML852024 ACP852024 ST852024 IX852024 B852024 WVJ786488 WLN786488 WBR786488 VRV786488 VHZ786488 UYD786488 UOH786488 UEL786488 TUP786488 TKT786488 TAX786488 SRB786488 SHF786488 RXJ786488 RNN786488 RDR786488 QTV786488 QJZ786488 QAD786488 PQH786488 PGL786488 OWP786488 OMT786488 OCX786488 NTB786488 NJF786488 MZJ786488 MPN786488 MFR786488 LVV786488 LLZ786488 LCD786488 KSH786488 KIL786488 JYP786488 JOT786488 JEX786488 IVB786488 ILF786488 IBJ786488 HRN786488 HHR786488 GXV786488 GNZ786488 GED786488 FUH786488 FKL786488 FAP786488 EQT786488 EGX786488 DXB786488 DNF786488 DDJ786488 CTN786488 CJR786488 BZV786488 BPZ786488 BGD786488 AWH786488 AML786488 ACP786488 ST786488 IX786488 B786488 WVJ720952 WLN720952 WBR720952 VRV720952 VHZ720952 UYD720952 UOH720952 UEL720952 TUP720952 TKT720952 TAX720952 SRB720952 SHF720952 RXJ720952 RNN720952 RDR720952 QTV720952 QJZ720952 QAD720952 PQH720952 PGL720952 OWP720952 OMT720952 OCX720952 NTB720952 NJF720952 MZJ720952 MPN720952 MFR720952 LVV720952 LLZ720952 LCD720952 KSH720952 KIL720952 JYP720952 JOT720952 JEX720952 IVB720952 ILF720952 IBJ720952 HRN720952 HHR720952 GXV720952 GNZ720952 GED720952 FUH720952 FKL720952 FAP720952 EQT720952 EGX720952 DXB720952 DNF720952 DDJ720952 CTN720952 CJR720952 BZV720952 BPZ720952 BGD720952 AWH720952 AML720952 ACP720952 ST720952 IX720952 B720952 WVJ655416 WLN655416 WBR655416 VRV655416 VHZ655416 UYD655416 UOH655416 UEL655416 TUP655416 TKT655416 TAX655416 SRB655416 SHF655416 RXJ655416 RNN655416 RDR655416 QTV655416 QJZ655416 QAD655416 PQH655416 PGL655416 OWP655416 OMT655416 OCX655416 NTB655416 NJF655416 MZJ655416 MPN655416 MFR655416 LVV655416 LLZ655416 LCD655416 KSH655416 KIL655416 JYP655416 JOT655416 JEX655416 IVB655416 ILF655416 IBJ655416 HRN655416 HHR655416 GXV655416 GNZ655416 GED655416 FUH655416 FKL655416 FAP655416 EQT655416 EGX655416 DXB655416 DNF655416 DDJ655416 CTN655416 CJR655416 BZV655416 BPZ655416 BGD655416 AWH655416 AML655416 ACP655416 ST655416 IX655416 B655416 WVJ589880 WLN589880 WBR589880 VRV589880 VHZ589880 UYD589880 UOH589880 UEL589880 TUP589880 TKT589880 TAX589880 SRB589880 SHF589880 RXJ589880 RNN589880 RDR589880 QTV589880 QJZ589880 QAD589880 PQH589880 PGL589880 OWP589880 OMT589880 OCX589880 NTB589880 NJF589880 MZJ589880 MPN589880 MFR589880 LVV589880 LLZ589880 LCD589880 KSH589880 KIL589880 JYP589880 JOT589880 JEX589880 IVB589880 ILF589880 IBJ589880 HRN589880 HHR589880 GXV589880 GNZ589880 GED589880 FUH589880 FKL589880 FAP589880 EQT589880 EGX589880 DXB589880 DNF589880 DDJ589880 CTN589880 CJR589880 BZV589880 BPZ589880 BGD589880 AWH589880 AML589880 ACP589880 ST589880 IX589880 B589880 WVJ524344 WLN524344 WBR524344 VRV524344 VHZ524344 UYD524344 UOH524344 UEL524344 TUP524344 TKT524344 TAX524344 SRB524344 SHF524344 RXJ524344 RNN524344 RDR524344 QTV524344 QJZ524344 QAD524344 PQH524344 PGL524344 OWP524344 OMT524344 OCX524344 NTB524344 NJF524344 MZJ524344 MPN524344 MFR524344 LVV524344 LLZ524344 LCD524344 KSH524344 KIL524344 JYP524344 JOT524344 JEX524344 IVB524344 ILF524344 IBJ524344 HRN524344 HHR524344 GXV524344 GNZ524344 GED524344 FUH524344 FKL524344 FAP524344 EQT524344 EGX524344 DXB524344 DNF524344 DDJ524344 CTN524344 CJR524344 BZV524344 BPZ524344 BGD524344 AWH524344 AML524344 ACP524344 ST524344 IX524344 B524344 WVJ458808 WLN458808 WBR458808 VRV458808 VHZ458808 UYD458808 UOH458808 UEL458808 TUP458808 TKT458808 TAX458808 SRB458808 SHF458808 RXJ458808 RNN458808 RDR458808 QTV458808 QJZ458808 QAD458808 PQH458808 PGL458808 OWP458808 OMT458808 OCX458808 NTB458808 NJF458808 MZJ458808 MPN458808 MFR458808 LVV458808 LLZ458808 LCD458808 KSH458808 KIL458808 JYP458808 JOT458808 JEX458808 IVB458808 ILF458808 IBJ458808 HRN458808 HHR458808 GXV458808 GNZ458808 GED458808 FUH458808 FKL458808 FAP458808 EQT458808 EGX458808 DXB458808 DNF458808 DDJ458808 CTN458808 CJR458808 BZV458808 BPZ458808 BGD458808 AWH458808 AML458808 ACP458808 ST458808 IX458808 B458808 WVJ393272 WLN393272 WBR393272 VRV393272 VHZ393272 UYD393272 UOH393272 UEL393272 TUP393272 TKT393272 TAX393272 SRB393272 SHF393272 RXJ393272 RNN393272 RDR393272 QTV393272 QJZ393272 QAD393272 PQH393272 PGL393272 OWP393272 OMT393272 OCX393272 NTB393272 NJF393272 MZJ393272 MPN393272 MFR393272 LVV393272 LLZ393272 LCD393272 KSH393272 KIL393272 JYP393272 JOT393272 JEX393272 IVB393272 ILF393272 IBJ393272 HRN393272 HHR393272 GXV393272 GNZ393272 GED393272 FUH393272 FKL393272 FAP393272 EQT393272 EGX393272 DXB393272 DNF393272 DDJ393272 CTN393272 CJR393272 BZV393272 BPZ393272 BGD393272 AWH393272 AML393272 ACP393272 ST393272 IX393272 B393272 WVJ327736 WLN327736 WBR327736 VRV327736 VHZ327736 UYD327736 UOH327736 UEL327736 TUP327736 TKT327736 TAX327736 SRB327736 SHF327736 RXJ327736 RNN327736 RDR327736 QTV327736 QJZ327736 QAD327736 PQH327736 PGL327736 OWP327736 OMT327736 OCX327736 NTB327736 NJF327736 MZJ327736 MPN327736 MFR327736 LVV327736 LLZ327736 LCD327736 KSH327736 KIL327736 JYP327736 JOT327736 JEX327736 IVB327736 ILF327736 IBJ327736 HRN327736 HHR327736 GXV327736 GNZ327736 GED327736 FUH327736 FKL327736 FAP327736 EQT327736 EGX327736 DXB327736 DNF327736 DDJ327736 CTN327736 CJR327736 BZV327736 BPZ327736 BGD327736 AWH327736 AML327736 ACP327736 ST327736 IX327736 B327736 WVJ262200 WLN262200 WBR262200 VRV262200 VHZ262200 UYD262200 UOH262200 UEL262200 TUP262200 TKT262200 TAX262200 SRB262200 SHF262200 RXJ262200 RNN262200 RDR262200 QTV262200 QJZ262200 QAD262200 PQH262200 PGL262200 OWP262200 OMT262200 OCX262200 NTB262200 NJF262200 MZJ262200 MPN262200 MFR262200 LVV262200 LLZ262200 LCD262200 KSH262200 KIL262200 JYP262200 JOT262200 JEX262200 IVB262200 ILF262200 IBJ262200 HRN262200 HHR262200 GXV262200 GNZ262200 GED262200 FUH262200 FKL262200 FAP262200 EQT262200 EGX262200 DXB262200 DNF262200 DDJ262200 CTN262200 CJR262200 BZV262200 BPZ262200 BGD262200 AWH262200 AML262200 ACP262200 ST262200 IX262200 B262200 WVJ196664 WLN196664 WBR196664 VRV196664 VHZ196664 UYD196664 UOH196664 UEL196664 TUP196664 TKT196664 TAX196664 SRB196664 SHF196664 RXJ196664 RNN196664 RDR196664 QTV196664 QJZ196664 QAD196664 PQH196664 PGL196664 OWP196664 OMT196664 OCX196664 NTB196664 NJF196664 MZJ196664 MPN196664 MFR196664 LVV196664 LLZ196664 LCD196664 KSH196664 KIL196664 JYP196664 JOT196664 JEX196664 IVB196664 ILF196664 IBJ196664 HRN196664 HHR196664 GXV196664 GNZ196664 GED196664 FUH196664 FKL196664 FAP196664 EQT196664 EGX196664 DXB196664 DNF196664 DDJ196664 CTN196664 CJR196664 BZV196664 BPZ196664 BGD196664 AWH196664 AML196664 ACP196664 ST196664 IX196664 B196664 WVJ131128 WLN131128 WBR131128 VRV131128 VHZ131128 UYD131128 UOH131128 UEL131128 TUP131128 TKT131128 TAX131128 SRB131128 SHF131128 RXJ131128 RNN131128 RDR131128 QTV131128 QJZ131128 QAD131128 PQH131128 PGL131128 OWP131128 OMT131128 OCX131128 NTB131128 NJF131128 MZJ131128 MPN131128 MFR131128 LVV131128 LLZ131128 LCD131128 KSH131128 KIL131128 JYP131128 JOT131128 JEX131128 IVB131128 ILF131128 IBJ131128 HRN131128 HHR131128 GXV131128 GNZ131128 GED131128 FUH131128 FKL131128 FAP131128 EQT131128 EGX131128 DXB131128 DNF131128 DDJ131128 CTN131128 CJR131128 BZV131128 BPZ131128 BGD131128 AWH131128 AML131128 ACP131128 ST131128 IX131128 B131128 WVJ65592 WLN65592 WBR65592 VRV65592 VHZ65592 UYD65592 UOH65592 UEL65592 TUP65592 TKT65592 TAX65592 SRB65592 SHF65592 RXJ65592 RNN65592 RDR65592 QTV65592 QJZ65592 QAD65592 PQH65592 PGL65592 OWP65592 OMT65592 OCX65592 NTB65592 NJF65592 MZJ65592 MPN65592 MFR65592 LVV65592 LLZ65592 LCD65592 KSH65592 KIL65592 JYP65592 JOT65592 JEX65592 IVB65592 ILF65592 IBJ65592 HRN65592 HHR65592 GXV65592 GNZ65592 GED65592 FUH65592 FKL65592 FAP65592 EQT65592 EGX65592 DXB65592 DNF65592 DDJ65592 CTN65592 CJR65592 BZV65592 BPZ65592 BGD65592 AWH65592 AML65592 ACP65592 ST65592 IX65592 B65592 WLN48 WBR48 VRV48 VHZ48 UYD48 UOH48 UEL48 TUP48 TKT48 TAX48 SRB48 SHF48 RXJ48 RNN48 RDR48 QTV48 QJZ48 QAD48 PQH48 PGL48 OWP48 OMT48 OCX48 NTB48 NJF48 MZJ48 MPN48 MFR48 LVV48 LLZ48 LCD48 KSH48 KIL48 JYP48 JOT48 JEX48 IVB48 ILF48 IBJ48 HRN48 HHR48 GXV48 GNZ48 GED48 FUH48 FKL48 FAP48 EQT48 EGX48 DXB48 DNF48 DDJ48 CTN48 CJR48 BZV48 BPZ48 BGD48 AWH48 AML48 ACP48 ST48 IX48 B48 B53">
      <formula1>$B$393:$B$439</formula1>
    </dataValidation>
    <dataValidation type="list" allowBlank="1" showInputMessage="1" showErrorMessage="1" sqref="WVO48:WVR48 WVO983096:WVR983096 WLS983096:WLV983096 WBW983096:WBZ983096 VSA983096:VSD983096 VIE983096:VIH983096 UYI983096:UYL983096 UOM983096:UOP983096 UEQ983096:UET983096 TUU983096:TUX983096 TKY983096:TLB983096 TBC983096:TBF983096 SRG983096:SRJ983096 SHK983096:SHN983096 RXO983096:RXR983096 RNS983096:RNV983096 RDW983096:RDZ983096 QUA983096:QUD983096 QKE983096:QKH983096 QAI983096:QAL983096 PQM983096:PQP983096 PGQ983096:PGT983096 OWU983096:OWX983096 OMY983096:ONB983096 ODC983096:ODF983096 NTG983096:NTJ983096 NJK983096:NJN983096 MZO983096:MZR983096 MPS983096:MPV983096 MFW983096:MFZ983096 LWA983096:LWD983096 LME983096:LMH983096 LCI983096:LCL983096 KSM983096:KSP983096 KIQ983096:KIT983096 JYU983096:JYX983096 JOY983096:JPB983096 JFC983096:JFF983096 IVG983096:IVJ983096 ILK983096:ILN983096 IBO983096:IBR983096 HRS983096:HRV983096 HHW983096:HHZ983096 GYA983096:GYD983096 GOE983096:GOH983096 GEI983096:GEL983096 FUM983096:FUP983096 FKQ983096:FKT983096 FAU983096:FAX983096 EQY983096:ERB983096 EHC983096:EHF983096 DXG983096:DXJ983096 DNK983096:DNN983096 DDO983096:DDR983096 CTS983096:CTV983096 CJW983096:CJZ983096 CAA983096:CAD983096 BQE983096:BQH983096 BGI983096:BGL983096 AWM983096:AWP983096 AMQ983096:AMT983096 ACU983096:ACX983096 SY983096:TB983096 JC983096:JF983096 G983096:J983096 WVO917560:WVR917560 WLS917560:WLV917560 WBW917560:WBZ917560 VSA917560:VSD917560 VIE917560:VIH917560 UYI917560:UYL917560 UOM917560:UOP917560 UEQ917560:UET917560 TUU917560:TUX917560 TKY917560:TLB917560 TBC917560:TBF917560 SRG917560:SRJ917560 SHK917560:SHN917560 RXO917560:RXR917560 RNS917560:RNV917560 RDW917560:RDZ917560 QUA917560:QUD917560 QKE917560:QKH917560 QAI917560:QAL917560 PQM917560:PQP917560 PGQ917560:PGT917560 OWU917560:OWX917560 OMY917560:ONB917560 ODC917560:ODF917560 NTG917560:NTJ917560 NJK917560:NJN917560 MZO917560:MZR917560 MPS917560:MPV917560 MFW917560:MFZ917560 LWA917560:LWD917560 LME917560:LMH917560 LCI917560:LCL917560 KSM917560:KSP917560 KIQ917560:KIT917560 JYU917560:JYX917560 JOY917560:JPB917560 JFC917560:JFF917560 IVG917560:IVJ917560 ILK917560:ILN917560 IBO917560:IBR917560 HRS917560:HRV917560 HHW917560:HHZ917560 GYA917560:GYD917560 GOE917560:GOH917560 GEI917560:GEL917560 FUM917560:FUP917560 FKQ917560:FKT917560 FAU917560:FAX917560 EQY917560:ERB917560 EHC917560:EHF917560 DXG917560:DXJ917560 DNK917560:DNN917560 DDO917560:DDR917560 CTS917560:CTV917560 CJW917560:CJZ917560 CAA917560:CAD917560 BQE917560:BQH917560 BGI917560:BGL917560 AWM917560:AWP917560 AMQ917560:AMT917560 ACU917560:ACX917560 SY917560:TB917560 JC917560:JF917560 G917560:J917560 WVO852024:WVR852024 WLS852024:WLV852024 WBW852024:WBZ852024 VSA852024:VSD852024 VIE852024:VIH852024 UYI852024:UYL852024 UOM852024:UOP852024 UEQ852024:UET852024 TUU852024:TUX852024 TKY852024:TLB852024 TBC852024:TBF852024 SRG852024:SRJ852024 SHK852024:SHN852024 RXO852024:RXR852024 RNS852024:RNV852024 RDW852024:RDZ852024 QUA852024:QUD852024 QKE852024:QKH852024 QAI852024:QAL852024 PQM852024:PQP852024 PGQ852024:PGT852024 OWU852024:OWX852024 OMY852024:ONB852024 ODC852024:ODF852024 NTG852024:NTJ852024 NJK852024:NJN852024 MZO852024:MZR852024 MPS852024:MPV852024 MFW852024:MFZ852024 LWA852024:LWD852024 LME852024:LMH852024 LCI852024:LCL852024 KSM852024:KSP852024 KIQ852024:KIT852024 JYU852024:JYX852024 JOY852024:JPB852024 JFC852024:JFF852024 IVG852024:IVJ852024 ILK852024:ILN852024 IBO852024:IBR852024 HRS852024:HRV852024 HHW852024:HHZ852024 GYA852024:GYD852024 GOE852024:GOH852024 GEI852024:GEL852024 FUM852024:FUP852024 FKQ852024:FKT852024 FAU852024:FAX852024 EQY852024:ERB852024 EHC852024:EHF852024 DXG852024:DXJ852024 DNK852024:DNN852024 DDO852024:DDR852024 CTS852024:CTV852024 CJW852024:CJZ852024 CAA852024:CAD852024 BQE852024:BQH852024 BGI852024:BGL852024 AWM852024:AWP852024 AMQ852024:AMT852024 ACU852024:ACX852024 SY852024:TB852024 JC852024:JF852024 G852024:J852024 WVO786488:WVR786488 WLS786488:WLV786488 WBW786488:WBZ786488 VSA786488:VSD786488 VIE786488:VIH786488 UYI786488:UYL786488 UOM786488:UOP786488 UEQ786488:UET786488 TUU786488:TUX786488 TKY786488:TLB786488 TBC786488:TBF786488 SRG786488:SRJ786488 SHK786488:SHN786488 RXO786488:RXR786488 RNS786488:RNV786488 RDW786488:RDZ786488 QUA786488:QUD786488 QKE786488:QKH786488 QAI786488:QAL786488 PQM786488:PQP786488 PGQ786488:PGT786488 OWU786488:OWX786488 OMY786488:ONB786488 ODC786488:ODF786488 NTG786488:NTJ786488 NJK786488:NJN786488 MZO786488:MZR786488 MPS786488:MPV786488 MFW786488:MFZ786488 LWA786488:LWD786488 LME786488:LMH786488 LCI786488:LCL786488 KSM786488:KSP786488 KIQ786488:KIT786488 JYU786488:JYX786488 JOY786488:JPB786488 JFC786488:JFF786488 IVG786488:IVJ786488 ILK786488:ILN786488 IBO786488:IBR786488 HRS786488:HRV786488 HHW786488:HHZ786488 GYA786488:GYD786488 GOE786488:GOH786488 GEI786488:GEL786488 FUM786488:FUP786488 FKQ786488:FKT786488 FAU786488:FAX786488 EQY786488:ERB786488 EHC786488:EHF786488 DXG786488:DXJ786488 DNK786488:DNN786488 DDO786488:DDR786488 CTS786488:CTV786488 CJW786488:CJZ786488 CAA786488:CAD786488 BQE786488:BQH786488 BGI786488:BGL786488 AWM786488:AWP786488 AMQ786488:AMT786488 ACU786488:ACX786488 SY786488:TB786488 JC786488:JF786488 G786488:J786488 WVO720952:WVR720952 WLS720952:WLV720952 WBW720952:WBZ720952 VSA720952:VSD720952 VIE720952:VIH720952 UYI720952:UYL720952 UOM720952:UOP720952 UEQ720952:UET720952 TUU720952:TUX720952 TKY720952:TLB720952 TBC720952:TBF720952 SRG720952:SRJ720952 SHK720952:SHN720952 RXO720952:RXR720952 RNS720952:RNV720952 RDW720952:RDZ720952 QUA720952:QUD720952 QKE720952:QKH720952 QAI720952:QAL720952 PQM720952:PQP720952 PGQ720952:PGT720952 OWU720952:OWX720952 OMY720952:ONB720952 ODC720952:ODF720952 NTG720952:NTJ720952 NJK720952:NJN720952 MZO720952:MZR720952 MPS720952:MPV720952 MFW720952:MFZ720952 LWA720952:LWD720952 LME720952:LMH720952 LCI720952:LCL720952 KSM720952:KSP720952 KIQ720952:KIT720952 JYU720952:JYX720952 JOY720952:JPB720952 JFC720952:JFF720952 IVG720952:IVJ720952 ILK720952:ILN720952 IBO720952:IBR720952 HRS720952:HRV720952 HHW720952:HHZ720952 GYA720952:GYD720952 GOE720952:GOH720952 GEI720952:GEL720952 FUM720952:FUP720952 FKQ720952:FKT720952 FAU720952:FAX720952 EQY720952:ERB720952 EHC720952:EHF720952 DXG720952:DXJ720952 DNK720952:DNN720952 DDO720952:DDR720952 CTS720952:CTV720952 CJW720952:CJZ720952 CAA720952:CAD720952 BQE720952:BQH720952 BGI720952:BGL720952 AWM720952:AWP720952 AMQ720952:AMT720952 ACU720952:ACX720952 SY720952:TB720952 JC720952:JF720952 G720952:J720952 WVO655416:WVR655416 WLS655416:WLV655416 WBW655416:WBZ655416 VSA655416:VSD655416 VIE655416:VIH655416 UYI655416:UYL655416 UOM655416:UOP655416 UEQ655416:UET655416 TUU655416:TUX655416 TKY655416:TLB655416 TBC655416:TBF655416 SRG655416:SRJ655416 SHK655416:SHN655416 RXO655416:RXR655416 RNS655416:RNV655416 RDW655416:RDZ655416 QUA655416:QUD655416 QKE655416:QKH655416 QAI655416:QAL655416 PQM655416:PQP655416 PGQ655416:PGT655416 OWU655416:OWX655416 OMY655416:ONB655416 ODC655416:ODF655416 NTG655416:NTJ655416 NJK655416:NJN655416 MZO655416:MZR655416 MPS655416:MPV655416 MFW655416:MFZ655416 LWA655416:LWD655416 LME655416:LMH655416 LCI655416:LCL655416 KSM655416:KSP655416 KIQ655416:KIT655416 JYU655416:JYX655416 JOY655416:JPB655416 JFC655416:JFF655416 IVG655416:IVJ655416 ILK655416:ILN655416 IBO655416:IBR655416 HRS655416:HRV655416 HHW655416:HHZ655416 GYA655416:GYD655416 GOE655416:GOH655416 GEI655416:GEL655416 FUM655416:FUP655416 FKQ655416:FKT655416 FAU655416:FAX655416 EQY655416:ERB655416 EHC655416:EHF655416 DXG655416:DXJ655416 DNK655416:DNN655416 DDO655416:DDR655416 CTS655416:CTV655416 CJW655416:CJZ655416 CAA655416:CAD655416 BQE655416:BQH655416 BGI655416:BGL655416 AWM655416:AWP655416 AMQ655416:AMT655416 ACU655416:ACX655416 SY655416:TB655416 JC655416:JF655416 G655416:J655416 WVO589880:WVR589880 WLS589880:WLV589880 WBW589880:WBZ589880 VSA589880:VSD589880 VIE589880:VIH589880 UYI589880:UYL589880 UOM589880:UOP589880 UEQ589880:UET589880 TUU589880:TUX589880 TKY589880:TLB589880 TBC589880:TBF589880 SRG589880:SRJ589880 SHK589880:SHN589880 RXO589880:RXR589880 RNS589880:RNV589880 RDW589880:RDZ589880 QUA589880:QUD589880 QKE589880:QKH589880 QAI589880:QAL589880 PQM589880:PQP589880 PGQ589880:PGT589880 OWU589880:OWX589880 OMY589880:ONB589880 ODC589880:ODF589880 NTG589880:NTJ589880 NJK589880:NJN589880 MZO589880:MZR589880 MPS589880:MPV589880 MFW589880:MFZ589880 LWA589880:LWD589880 LME589880:LMH589880 LCI589880:LCL589880 KSM589880:KSP589880 KIQ589880:KIT589880 JYU589880:JYX589880 JOY589880:JPB589880 JFC589880:JFF589880 IVG589880:IVJ589880 ILK589880:ILN589880 IBO589880:IBR589880 HRS589880:HRV589880 HHW589880:HHZ589880 GYA589880:GYD589880 GOE589880:GOH589880 GEI589880:GEL589880 FUM589880:FUP589880 FKQ589880:FKT589880 FAU589880:FAX589880 EQY589880:ERB589880 EHC589880:EHF589880 DXG589880:DXJ589880 DNK589880:DNN589880 DDO589880:DDR589880 CTS589880:CTV589880 CJW589880:CJZ589880 CAA589880:CAD589880 BQE589880:BQH589880 BGI589880:BGL589880 AWM589880:AWP589880 AMQ589880:AMT589880 ACU589880:ACX589880 SY589880:TB589880 JC589880:JF589880 G589880:J589880 WVO524344:WVR524344 WLS524344:WLV524344 WBW524344:WBZ524344 VSA524344:VSD524344 VIE524344:VIH524344 UYI524344:UYL524344 UOM524344:UOP524344 UEQ524344:UET524344 TUU524344:TUX524344 TKY524344:TLB524344 TBC524344:TBF524344 SRG524344:SRJ524344 SHK524344:SHN524344 RXO524344:RXR524344 RNS524344:RNV524344 RDW524344:RDZ524344 QUA524344:QUD524344 QKE524344:QKH524344 QAI524344:QAL524344 PQM524344:PQP524344 PGQ524344:PGT524344 OWU524344:OWX524344 OMY524344:ONB524344 ODC524344:ODF524344 NTG524344:NTJ524344 NJK524344:NJN524344 MZO524344:MZR524344 MPS524344:MPV524344 MFW524344:MFZ524344 LWA524344:LWD524344 LME524344:LMH524344 LCI524344:LCL524344 KSM524344:KSP524344 KIQ524344:KIT524344 JYU524344:JYX524344 JOY524344:JPB524344 JFC524344:JFF524344 IVG524344:IVJ524344 ILK524344:ILN524344 IBO524344:IBR524344 HRS524344:HRV524344 HHW524344:HHZ524344 GYA524344:GYD524344 GOE524344:GOH524344 GEI524344:GEL524344 FUM524344:FUP524344 FKQ524344:FKT524344 FAU524344:FAX524344 EQY524344:ERB524344 EHC524344:EHF524344 DXG524344:DXJ524344 DNK524344:DNN524344 DDO524344:DDR524344 CTS524344:CTV524344 CJW524344:CJZ524344 CAA524344:CAD524344 BQE524344:BQH524344 BGI524344:BGL524344 AWM524344:AWP524344 AMQ524344:AMT524344 ACU524344:ACX524344 SY524344:TB524344 JC524344:JF524344 G524344:J524344 WVO458808:WVR458808 WLS458808:WLV458808 WBW458808:WBZ458808 VSA458808:VSD458808 VIE458808:VIH458808 UYI458808:UYL458808 UOM458808:UOP458808 UEQ458808:UET458808 TUU458808:TUX458808 TKY458808:TLB458808 TBC458808:TBF458808 SRG458808:SRJ458808 SHK458808:SHN458808 RXO458808:RXR458808 RNS458808:RNV458808 RDW458808:RDZ458808 QUA458808:QUD458808 QKE458808:QKH458808 QAI458808:QAL458808 PQM458808:PQP458808 PGQ458808:PGT458808 OWU458808:OWX458808 OMY458808:ONB458808 ODC458808:ODF458808 NTG458808:NTJ458808 NJK458808:NJN458808 MZO458808:MZR458808 MPS458808:MPV458808 MFW458808:MFZ458808 LWA458808:LWD458808 LME458808:LMH458808 LCI458808:LCL458808 KSM458808:KSP458808 KIQ458808:KIT458808 JYU458808:JYX458808 JOY458808:JPB458808 JFC458808:JFF458808 IVG458808:IVJ458808 ILK458808:ILN458808 IBO458808:IBR458808 HRS458808:HRV458808 HHW458808:HHZ458808 GYA458808:GYD458808 GOE458808:GOH458808 GEI458808:GEL458808 FUM458808:FUP458808 FKQ458808:FKT458808 FAU458808:FAX458808 EQY458808:ERB458808 EHC458808:EHF458808 DXG458808:DXJ458808 DNK458808:DNN458808 DDO458808:DDR458808 CTS458808:CTV458808 CJW458808:CJZ458808 CAA458808:CAD458808 BQE458808:BQH458808 BGI458808:BGL458808 AWM458808:AWP458808 AMQ458808:AMT458808 ACU458808:ACX458808 SY458808:TB458808 JC458808:JF458808 G458808:J458808 WVO393272:WVR393272 WLS393272:WLV393272 WBW393272:WBZ393272 VSA393272:VSD393272 VIE393272:VIH393272 UYI393272:UYL393272 UOM393272:UOP393272 UEQ393272:UET393272 TUU393272:TUX393272 TKY393272:TLB393272 TBC393272:TBF393272 SRG393272:SRJ393272 SHK393272:SHN393272 RXO393272:RXR393272 RNS393272:RNV393272 RDW393272:RDZ393272 QUA393272:QUD393272 QKE393272:QKH393272 QAI393272:QAL393272 PQM393272:PQP393272 PGQ393272:PGT393272 OWU393272:OWX393272 OMY393272:ONB393272 ODC393272:ODF393272 NTG393272:NTJ393272 NJK393272:NJN393272 MZO393272:MZR393272 MPS393272:MPV393272 MFW393272:MFZ393272 LWA393272:LWD393272 LME393272:LMH393272 LCI393272:LCL393272 KSM393272:KSP393272 KIQ393272:KIT393272 JYU393272:JYX393272 JOY393272:JPB393272 JFC393272:JFF393272 IVG393272:IVJ393272 ILK393272:ILN393272 IBO393272:IBR393272 HRS393272:HRV393272 HHW393272:HHZ393272 GYA393272:GYD393272 GOE393272:GOH393272 GEI393272:GEL393272 FUM393272:FUP393272 FKQ393272:FKT393272 FAU393272:FAX393272 EQY393272:ERB393272 EHC393272:EHF393272 DXG393272:DXJ393272 DNK393272:DNN393272 DDO393272:DDR393272 CTS393272:CTV393272 CJW393272:CJZ393272 CAA393272:CAD393272 BQE393272:BQH393272 BGI393272:BGL393272 AWM393272:AWP393272 AMQ393272:AMT393272 ACU393272:ACX393272 SY393272:TB393272 JC393272:JF393272 G393272:J393272 WVO327736:WVR327736 WLS327736:WLV327736 WBW327736:WBZ327736 VSA327736:VSD327736 VIE327736:VIH327736 UYI327736:UYL327736 UOM327736:UOP327736 UEQ327736:UET327736 TUU327736:TUX327736 TKY327736:TLB327736 TBC327736:TBF327736 SRG327736:SRJ327736 SHK327736:SHN327736 RXO327736:RXR327736 RNS327736:RNV327736 RDW327736:RDZ327736 QUA327736:QUD327736 QKE327736:QKH327736 QAI327736:QAL327736 PQM327736:PQP327736 PGQ327736:PGT327736 OWU327736:OWX327736 OMY327736:ONB327736 ODC327736:ODF327736 NTG327736:NTJ327736 NJK327736:NJN327736 MZO327736:MZR327736 MPS327736:MPV327736 MFW327736:MFZ327736 LWA327736:LWD327736 LME327736:LMH327736 LCI327736:LCL327736 KSM327736:KSP327736 KIQ327736:KIT327736 JYU327736:JYX327736 JOY327736:JPB327736 JFC327736:JFF327736 IVG327736:IVJ327736 ILK327736:ILN327736 IBO327736:IBR327736 HRS327736:HRV327736 HHW327736:HHZ327736 GYA327736:GYD327736 GOE327736:GOH327736 GEI327736:GEL327736 FUM327736:FUP327736 FKQ327736:FKT327736 FAU327736:FAX327736 EQY327736:ERB327736 EHC327736:EHF327736 DXG327736:DXJ327736 DNK327736:DNN327736 DDO327736:DDR327736 CTS327736:CTV327736 CJW327736:CJZ327736 CAA327736:CAD327736 BQE327736:BQH327736 BGI327736:BGL327736 AWM327736:AWP327736 AMQ327736:AMT327736 ACU327736:ACX327736 SY327736:TB327736 JC327736:JF327736 G327736:J327736 WVO262200:WVR262200 WLS262200:WLV262200 WBW262200:WBZ262200 VSA262200:VSD262200 VIE262200:VIH262200 UYI262200:UYL262200 UOM262200:UOP262200 UEQ262200:UET262200 TUU262200:TUX262200 TKY262200:TLB262200 TBC262200:TBF262200 SRG262200:SRJ262200 SHK262200:SHN262200 RXO262200:RXR262200 RNS262200:RNV262200 RDW262200:RDZ262200 QUA262200:QUD262200 QKE262200:QKH262200 QAI262200:QAL262200 PQM262200:PQP262200 PGQ262200:PGT262200 OWU262200:OWX262200 OMY262200:ONB262200 ODC262200:ODF262200 NTG262200:NTJ262200 NJK262200:NJN262200 MZO262200:MZR262200 MPS262200:MPV262200 MFW262200:MFZ262200 LWA262200:LWD262200 LME262200:LMH262200 LCI262200:LCL262200 KSM262200:KSP262200 KIQ262200:KIT262200 JYU262200:JYX262200 JOY262200:JPB262200 JFC262200:JFF262200 IVG262200:IVJ262200 ILK262200:ILN262200 IBO262200:IBR262200 HRS262200:HRV262200 HHW262200:HHZ262200 GYA262200:GYD262200 GOE262200:GOH262200 GEI262200:GEL262200 FUM262200:FUP262200 FKQ262200:FKT262200 FAU262200:FAX262200 EQY262200:ERB262200 EHC262200:EHF262200 DXG262200:DXJ262200 DNK262200:DNN262200 DDO262200:DDR262200 CTS262200:CTV262200 CJW262200:CJZ262200 CAA262200:CAD262200 BQE262200:BQH262200 BGI262200:BGL262200 AWM262200:AWP262200 AMQ262200:AMT262200 ACU262200:ACX262200 SY262200:TB262200 JC262200:JF262200 G262200:J262200 WVO196664:WVR196664 WLS196664:WLV196664 WBW196664:WBZ196664 VSA196664:VSD196664 VIE196664:VIH196664 UYI196664:UYL196664 UOM196664:UOP196664 UEQ196664:UET196664 TUU196664:TUX196664 TKY196664:TLB196664 TBC196664:TBF196664 SRG196664:SRJ196664 SHK196664:SHN196664 RXO196664:RXR196664 RNS196664:RNV196664 RDW196664:RDZ196664 QUA196664:QUD196664 QKE196664:QKH196664 QAI196664:QAL196664 PQM196664:PQP196664 PGQ196664:PGT196664 OWU196664:OWX196664 OMY196664:ONB196664 ODC196664:ODF196664 NTG196664:NTJ196664 NJK196664:NJN196664 MZO196664:MZR196664 MPS196664:MPV196664 MFW196664:MFZ196664 LWA196664:LWD196664 LME196664:LMH196664 LCI196664:LCL196664 KSM196664:KSP196664 KIQ196664:KIT196664 JYU196664:JYX196664 JOY196664:JPB196664 JFC196664:JFF196664 IVG196664:IVJ196664 ILK196664:ILN196664 IBO196664:IBR196664 HRS196664:HRV196664 HHW196664:HHZ196664 GYA196664:GYD196664 GOE196664:GOH196664 GEI196664:GEL196664 FUM196664:FUP196664 FKQ196664:FKT196664 FAU196664:FAX196664 EQY196664:ERB196664 EHC196664:EHF196664 DXG196664:DXJ196664 DNK196664:DNN196664 DDO196664:DDR196664 CTS196664:CTV196664 CJW196664:CJZ196664 CAA196664:CAD196664 BQE196664:BQH196664 BGI196664:BGL196664 AWM196664:AWP196664 AMQ196664:AMT196664 ACU196664:ACX196664 SY196664:TB196664 JC196664:JF196664 G196664:J196664 WVO131128:WVR131128 WLS131128:WLV131128 WBW131128:WBZ131128 VSA131128:VSD131128 VIE131128:VIH131128 UYI131128:UYL131128 UOM131128:UOP131128 UEQ131128:UET131128 TUU131128:TUX131128 TKY131128:TLB131128 TBC131128:TBF131128 SRG131128:SRJ131128 SHK131128:SHN131128 RXO131128:RXR131128 RNS131128:RNV131128 RDW131128:RDZ131128 QUA131128:QUD131128 QKE131128:QKH131128 QAI131128:QAL131128 PQM131128:PQP131128 PGQ131128:PGT131128 OWU131128:OWX131128 OMY131128:ONB131128 ODC131128:ODF131128 NTG131128:NTJ131128 NJK131128:NJN131128 MZO131128:MZR131128 MPS131128:MPV131128 MFW131128:MFZ131128 LWA131128:LWD131128 LME131128:LMH131128 LCI131128:LCL131128 KSM131128:KSP131128 KIQ131128:KIT131128 JYU131128:JYX131128 JOY131128:JPB131128 JFC131128:JFF131128 IVG131128:IVJ131128 ILK131128:ILN131128 IBO131128:IBR131128 HRS131128:HRV131128 HHW131128:HHZ131128 GYA131128:GYD131128 GOE131128:GOH131128 GEI131128:GEL131128 FUM131128:FUP131128 FKQ131128:FKT131128 FAU131128:FAX131128 EQY131128:ERB131128 EHC131128:EHF131128 DXG131128:DXJ131128 DNK131128:DNN131128 DDO131128:DDR131128 CTS131128:CTV131128 CJW131128:CJZ131128 CAA131128:CAD131128 BQE131128:BQH131128 BGI131128:BGL131128 AWM131128:AWP131128 AMQ131128:AMT131128 ACU131128:ACX131128 SY131128:TB131128 JC131128:JF131128 G131128:J131128 WVO65592:WVR65592 WLS65592:WLV65592 WBW65592:WBZ65592 VSA65592:VSD65592 VIE65592:VIH65592 UYI65592:UYL65592 UOM65592:UOP65592 UEQ65592:UET65592 TUU65592:TUX65592 TKY65592:TLB65592 TBC65592:TBF65592 SRG65592:SRJ65592 SHK65592:SHN65592 RXO65592:RXR65592 RNS65592:RNV65592 RDW65592:RDZ65592 QUA65592:QUD65592 QKE65592:QKH65592 QAI65592:QAL65592 PQM65592:PQP65592 PGQ65592:PGT65592 OWU65592:OWX65592 OMY65592:ONB65592 ODC65592:ODF65592 NTG65592:NTJ65592 NJK65592:NJN65592 MZO65592:MZR65592 MPS65592:MPV65592 MFW65592:MFZ65592 LWA65592:LWD65592 LME65592:LMH65592 LCI65592:LCL65592 KSM65592:KSP65592 KIQ65592:KIT65592 JYU65592:JYX65592 JOY65592:JPB65592 JFC65592:JFF65592 IVG65592:IVJ65592 ILK65592:ILN65592 IBO65592:IBR65592 HRS65592:HRV65592 HHW65592:HHZ65592 GYA65592:GYD65592 GOE65592:GOH65592 GEI65592:GEL65592 FUM65592:FUP65592 FKQ65592:FKT65592 FAU65592:FAX65592 EQY65592:ERB65592 EHC65592:EHF65592 DXG65592:DXJ65592 DNK65592:DNN65592 DDO65592:DDR65592 CTS65592:CTV65592 CJW65592:CJZ65592 CAA65592:CAD65592 BQE65592:BQH65592 BGI65592:BGL65592 AWM65592:AWP65592 AMQ65592:AMT65592 ACU65592:ACX65592 SY65592:TB65592 JC65592:JF65592 G65592:J65592 WLS48:WLV48 WBW48:WBZ48 VSA48:VSD48 VIE48:VIH48 UYI48:UYL48 UOM48:UOP48 UEQ48:UET48 TUU48:TUX48 TKY48:TLB48 TBC48:TBF48 SRG48:SRJ48 SHK48:SHN48 RXO48:RXR48 RNS48:RNV48 RDW48:RDZ48 QUA48:QUD48 QKE48:QKH48 QAI48:QAL48 PQM48:PQP48 PGQ48:PGT48 OWU48:OWX48 OMY48:ONB48 ODC48:ODF48 NTG48:NTJ48 NJK48:NJN48 MZO48:MZR48 MPS48:MPV48 MFW48:MFZ48 LWA48:LWD48 LME48:LMH48 LCI48:LCL48 KSM48:KSP48 KIQ48:KIT48 JYU48:JYX48 JOY48:JPB48 JFC48:JFF48 IVG48:IVJ48 ILK48:ILN48 IBO48:IBR48 HRS48:HRV48 HHW48:HHZ48 GYA48:GYD48 GOE48:GOH48 GEI48:GEL48 FUM48:FUP48 FKQ48:FKT48 FAU48:FAX48 EQY48:ERB48 EHC48:EHF48 DXG48:DXJ48 DNK48:DNN48 DDO48:DDR48 CTS48:CTV48 CJW48:CJZ48 CAA48:CAD48 BQE48:BQH48 BGI48:BGL48 AWM48:AWP48 AMQ48:AMT48 ACU48:ACX48 SY48:TB48 JC48:JF48 G48:J48">
      <formula1>$F$480:$F$486</formula1>
    </dataValidation>
    <dataValidation type="list" allowBlank="1" showInputMessage="1" showErrorMessage="1" sqref="WVL983101:WVN983117 WLP983101:WLR983117 WBT983101:WBV983117 VRX983101:VRZ983117 VIB983101:VID983117 UYF983101:UYH983117 UOJ983101:UOL983117 UEN983101:UEP983117 TUR983101:TUT983117 TKV983101:TKX983117 TAZ983101:TBB983117 SRD983101:SRF983117 SHH983101:SHJ983117 RXL983101:RXN983117 RNP983101:RNR983117 RDT983101:RDV983117 QTX983101:QTZ983117 QKB983101:QKD983117 QAF983101:QAH983117 PQJ983101:PQL983117 PGN983101:PGP983117 OWR983101:OWT983117 OMV983101:OMX983117 OCZ983101:ODB983117 NTD983101:NTF983117 NJH983101:NJJ983117 MZL983101:MZN983117 MPP983101:MPR983117 MFT983101:MFV983117 LVX983101:LVZ983117 LMB983101:LMD983117 LCF983101:LCH983117 KSJ983101:KSL983117 KIN983101:KIP983117 JYR983101:JYT983117 JOV983101:JOX983117 JEZ983101:JFB983117 IVD983101:IVF983117 ILH983101:ILJ983117 IBL983101:IBN983117 HRP983101:HRR983117 HHT983101:HHV983117 GXX983101:GXZ983117 GOB983101:GOD983117 GEF983101:GEH983117 FUJ983101:FUL983117 FKN983101:FKP983117 FAR983101:FAT983117 EQV983101:EQX983117 EGZ983101:EHB983117 DXD983101:DXF983117 DNH983101:DNJ983117 DDL983101:DDN983117 CTP983101:CTR983117 CJT983101:CJV983117 BZX983101:BZZ983117 BQB983101:BQD983117 BGF983101:BGH983117 AWJ983101:AWL983117 AMN983101:AMP983117 ACR983101:ACT983117 SV983101:SX983117 IZ983101:JB983117 D983101:F983117 WVL917565:WVN917581 WLP917565:WLR917581 WBT917565:WBV917581 VRX917565:VRZ917581 VIB917565:VID917581 UYF917565:UYH917581 UOJ917565:UOL917581 UEN917565:UEP917581 TUR917565:TUT917581 TKV917565:TKX917581 TAZ917565:TBB917581 SRD917565:SRF917581 SHH917565:SHJ917581 RXL917565:RXN917581 RNP917565:RNR917581 RDT917565:RDV917581 QTX917565:QTZ917581 QKB917565:QKD917581 QAF917565:QAH917581 PQJ917565:PQL917581 PGN917565:PGP917581 OWR917565:OWT917581 OMV917565:OMX917581 OCZ917565:ODB917581 NTD917565:NTF917581 NJH917565:NJJ917581 MZL917565:MZN917581 MPP917565:MPR917581 MFT917565:MFV917581 LVX917565:LVZ917581 LMB917565:LMD917581 LCF917565:LCH917581 KSJ917565:KSL917581 KIN917565:KIP917581 JYR917565:JYT917581 JOV917565:JOX917581 JEZ917565:JFB917581 IVD917565:IVF917581 ILH917565:ILJ917581 IBL917565:IBN917581 HRP917565:HRR917581 HHT917565:HHV917581 GXX917565:GXZ917581 GOB917565:GOD917581 GEF917565:GEH917581 FUJ917565:FUL917581 FKN917565:FKP917581 FAR917565:FAT917581 EQV917565:EQX917581 EGZ917565:EHB917581 DXD917565:DXF917581 DNH917565:DNJ917581 DDL917565:DDN917581 CTP917565:CTR917581 CJT917565:CJV917581 BZX917565:BZZ917581 BQB917565:BQD917581 BGF917565:BGH917581 AWJ917565:AWL917581 AMN917565:AMP917581 ACR917565:ACT917581 SV917565:SX917581 IZ917565:JB917581 D917565:F917581 WVL852029:WVN852045 WLP852029:WLR852045 WBT852029:WBV852045 VRX852029:VRZ852045 VIB852029:VID852045 UYF852029:UYH852045 UOJ852029:UOL852045 UEN852029:UEP852045 TUR852029:TUT852045 TKV852029:TKX852045 TAZ852029:TBB852045 SRD852029:SRF852045 SHH852029:SHJ852045 RXL852029:RXN852045 RNP852029:RNR852045 RDT852029:RDV852045 QTX852029:QTZ852045 QKB852029:QKD852045 QAF852029:QAH852045 PQJ852029:PQL852045 PGN852029:PGP852045 OWR852029:OWT852045 OMV852029:OMX852045 OCZ852029:ODB852045 NTD852029:NTF852045 NJH852029:NJJ852045 MZL852029:MZN852045 MPP852029:MPR852045 MFT852029:MFV852045 LVX852029:LVZ852045 LMB852029:LMD852045 LCF852029:LCH852045 KSJ852029:KSL852045 KIN852029:KIP852045 JYR852029:JYT852045 JOV852029:JOX852045 JEZ852029:JFB852045 IVD852029:IVF852045 ILH852029:ILJ852045 IBL852029:IBN852045 HRP852029:HRR852045 HHT852029:HHV852045 GXX852029:GXZ852045 GOB852029:GOD852045 GEF852029:GEH852045 FUJ852029:FUL852045 FKN852029:FKP852045 FAR852029:FAT852045 EQV852029:EQX852045 EGZ852029:EHB852045 DXD852029:DXF852045 DNH852029:DNJ852045 DDL852029:DDN852045 CTP852029:CTR852045 CJT852029:CJV852045 BZX852029:BZZ852045 BQB852029:BQD852045 BGF852029:BGH852045 AWJ852029:AWL852045 AMN852029:AMP852045 ACR852029:ACT852045 SV852029:SX852045 IZ852029:JB852045 D852029:F852045 WVL786493:WVN786509 WLP786493:WLR786509 WBT786493:WBV786509 VRX786493:VRZ786509 VIB786493:VID786509 UYF786493:UYH786509 UOJ786493:UOL786509 UEN786493:UEP786509 TUR786493:TUT786509 TKV786493:TKX786509 TAZ786493:TBB786509 SRD786493:SRF786509 SHH786493:SHJ786509 RXL786493:RXN786509 RNP786493:RNR786509 RDT786493:RDV786509 QTX786493:QTZ786509 QKB786493:QKD786509 QAF786493:QAH786509 PQJ786493:PQL786509 PGN786493:PGP786509 OWR786493:OWT786509 OMV786493:OMX786509 OCZ786493:ODB786509 NTD786493:NTF786509 NJH786493:NJJ786509 MZL786493:MZN786509 MPP786493:MPR786509 MFT786493:MFV786509 LVX786493:LVZ786509 LMB786493:LMD786509 LCF786493:LCH786509 KSJ786493:KSL786509 KIN786493:KIP786509 JYR786493:JYT786509 JOV786493:JOX786509 JEZ786493:JFB786509 IVD786493:IVF786509 ILH786493:ILJ786509 IBL786493:IBN786509 HRP786493:HRR786509 HHT786493:HHV786509 GXX786493:GXZ786509 GOB786493:GOD786509 GEF786493:GEH786509 FUJ786493:FUL786509 FKN786493:FKP786509 FAR786493:FAT786509 EQV786493:EQX786509 EGZ786493:EHB786509 DXD786493:DXF786509 DNH786493:DNJ786509 DDL786493:DDN786509 CTP786493:CTR786509 CJT786493:CJV786509 BZX786493:BZZ786509 BQB786493:BQD786509 BGF786493:BGH786509 AWJ786493:AWL786509 AMN786493:AMP786509 ACR786493:ACT786509 SV786493:SX786509 IZ786493:JB786509 D786493:F786509 WVL720957:WVN720973 WLP720957:WLR720973 WBT720957:WBV720973 VRX720957:VRZ720973 VIB720957:VID720973 UYF720957:UYH720973 UOJ720957:UOL720973 UEN720957:UEP720973 TUR720957:TUT720973 TKV720957:TKX720973 TAZ720957:TBB720973 SRD720957:SRF720973 SHH720957:SHJ720973 RXL720957:RXN720973 RNP720957:RNR720973 RDT720957:RDV720973 QTX720957:QTZ720973 QKB720957:QKD720973 QAF720957:QAH720973 PQJ720957:PQL720973 PGN720957:PGP720973 OWR720957:OWT720973 OMV720957:OMX720973 OCZ720957:ODB720973 NTD720957:NTF720973 NJH720957:NJJ720973 MZL720957:MZN720973 MPP720957:MPR720973 MFT720957:MFV720973 LVX720957:LVZ720973 LMB720957:LMD720973 LCF720957:LCH720973 KSJ720957:KSL720973 KIN720957:KIP720973 JYR720957:JYT720973 JOV720957:JOX720973 JEZ720957:JFB720973 IVD720957:IVF720973 ILH720957:ILJ720973 IBL720957:IBN720973 HRP720957:HRR720973 HHT720957:HHV720973 GXX720957:GXZ720973 GOB720957:GOD720973 GEF720957:GEH720973 FUJ720957:FUL720973 FKN720957:FKP720973 FAR720957:FAT720973 EQV720957:EQX720973 EGZ720957:EHB720973 DXD720957:DXF720973 DNH720957:DNJ720973 DDL720957:DDN720973 CTP720957:CTR720973 CJT720957:CJV720973 BZX720957:BZZ720973 BQB720957:BQD720973 BGF720957:BGH720973 AWJ720957:AWL720973 AMN720957:AMP720973 ACR720957:ACT720973 SV720957:SX720973 IZ720957:JB720973 D720957:F720973 WVL655421:WVN655437 WLP655421:WLR655437 WBT655421:WBV655437 VRX655421:VRZ655437 VIB655421:VID655437 UYF655421:UYH655437 UOJ655421:UOL655437 UEN655421:UEP655437 TUR655421:TUT655437 TKV655421:TKX655437 TAZ655421:TBB655437 SRD655421:SRF655437 SHH655421:SHJ655437 RXL655421:RXN655437 RNP655421:RNR655437 RDT655421:RDV655437 QTX655421:QTZ655437 QKB655421:QKD655437 QAF655421:QAH655437 PQJ655421:PQL655437 PGN655421:PGP655437 OWR655421:OWT655437 OMV655421:OMX655437 OCZ655421:ODB655437 NTD655421:NTF655437 NJH655421:NJJ655437 MZL655421:MZN655437 MPP655421:MPR655437 MFT655421:MFV655437 LVX655421:LVZ655437 LMB655421:LMD655437 LCF655421:LCH655437 KSJ655421:KSL655437 KIN655421:KIP655437 JYR655421:JYT655437 JOV655421:JOX655437 JEZ655421:JFB655437 IVD655421:IVF655437 ILH655421:ILJ655437 IBL655421:IBN655437 HRP655421:HRR655437 HHT655421:HHV655437 GXX655421:GXZ655437 GOB655421:GOD655437 GEF655421:GEH655437 FUJ655421:FUL655437 FKN655421:FKP655437 FAR655421:FAT655437 EQV655421:EQX655437 EGZ655421:EHB655437 DXD655421:DXF655437 DNH655421:DNJ655437 DDL655421:DDN655437 CTP655421:CTR655437 CJT655421:CJV655437 BZX655421:BZZ655437 BQB655421:BQD655437 BGF655421:BGH655437 AWJ655421:AWL655437 AMN655421:AMP655437 ACR655421:ACT655437 SV655421:SX655437 IZ655421:JB655437 D655421:F655437 WVL589885:WVN589901 WLP589885:WLR589901 WBT589885:WBV589901 VRX589885:VRZ589901 VIB589885:VID589901 UYF589885:UYH589901 UOJ589885:UOL589901 UEN589885:UEP589901 TUR589885:TUT589901 TKV589885:TKX589901 TAZ589885:TBB589901 SRD589885:SRF589901 SHH589885:SHJ589901 RXL589885:RXN589901 RNP589885:RNR589901 RDT589885:RDV589901 QTX589885:QTZ589901 QKB589885:QKD589901 QAF589885:QAH589901 PQJ589885:PQL589901 PGN589885:PGP589901 OWR589885:OWT589901 OMV589885:OMX589901 OCZ589885:ODB589901 NTD589885:NTF589901 NJH589885:NJJ589901 MZL589885:MZN589901 MPP589885:MPR589901 MFT589885:MFV589901 LVX589885:LVZ589901 LMB589885:LMD589901 LCF589885:LCH589901 KSJ589885:KSL589901 KIN589885:KIP589901 JYR589885:JYT589901 JOV589885:JOX589901 JEZ589885:JFB589901 IVD589885:IVF589901 ILH589885:ILJ589901 IBL589885:IBN589901 HRP589885:HRR589901 HHT589885:HHV589901 GXX589885:GXZ589901 GOB589885:GOD589901 GEF589885:GEH589901 FUJ589885:FUL589901 FKN589885:FKP589901 FAR589885:FAT589901 EQV589885:EQX589901 EGZ589885:EHB589901 DXD589885:DXF589901 DNH589885:DNJ589901 DDL589885:DDN589901 CTP589885:CTR589901 CJT589885:CJV589901 BZX589885:BZZ589901 BQB589885:BQD589901 BGF589885:BGH589901 AWJ589885:AWL589901 AMN589885:AMP589901 ACR589885:ACT589901 SV589885:SX589901 IZ589885:JB589901 D589885:F589901 WVL524349:WVN524365 WLP524349:WLR524365 WBT524349:WBV524365 VRX524349:VRZ524365 VIB524349:VID524365 UYF524349:UYH524365 UOJ524349:UOL524365 UEN524349:UEP524365 TUR524349:TUT524365 TKV524349:TKX524365 TAZ524349:TBB524365 SRD524349:SRF524365 SHH524349:SHJ524365 RXL524349:RXN524365 RNP524349:RNR524365 RDT524349:RDV524365 QTX524349:QTZ524365 QKB524349:QKD524365 QAF524349:QAH524365 PQJ524349:PQL524365 PGN524349:PGP524365 OWR524349:OWT524365 OMV524349:OMX524365 OCZ524349:ODB524365 NTD524349:NTF524365 NJH524349:NJJ524365 MZL524349:MZN524365 MPP524349:MPR524365 MFT524349:MFV524365 LVX524349:LVZ524365 LMB524349:LMD524365 LCF524349:LCH524365 KSJ524349:KSL524365 KIN524349:KIP524365 JYR524349:JYT524365 JOV524349:JOX524365 JEZ524349:JFB524365 IVD524349:IVF524365 ILH524349:ILJ524365 IBL524349:IBN524365 HRP524349:HRR524365 HHT524349:HHV524365 GXX524349:GXZ524365 GOB524349:GOD524365 GEF524349:GEH524365 FUJ524349:FUL524365 FKN524349:FKP524365 FAR524349:FAT524365 EQV524349:EQX524365 EGZ524349:EHB524365 DXD524349:DXF524365 DNH524349:DNJ524365 DDL524349:DDN524365 CTP524349:CTR524365 CJT524349:CJV524365 BZX524349:BZZ524365 BQB524349:BQD524365 BGF524349:BGH524365 AWJ524349:AWL524365 AMN524349:AMP524365 ACR524349:ACT524365 SV524349:SX524365 IZ524349:JB524365 D524349:F524365 WVL458813:WVN458829 WLP458813:WLR458829 WBT458813:WBV458829 VRX458813:VRZ458829 VIB458813:VID458829 UYF458813:UYH458829 UOJ458813:UOL458829 UEN458813:UEP458829 TUR458813:TUT458829 TKV458813:TKX458829 TAZ458813:TBB458829 SRD458813:SRF458829 SHH458813:SHJ458829 RXL458813:RXN458829 RNP458813:RNR458829 RDT458813:RDV458829 QTX458813:QTZ458829 QKB458813:QKD458829 QAF458813:QAH458829 PQJ458813:PQL458829 PGN458813:PGP458829 OWR458813:OWT458829 OMV458813:OMX458829 OCZ458813:ODB458829 NTD458813:NTF458829 NJH458813:NJJ458829 MZL458813:MZN458829 MPP458813:MPR458829 MFT458813:MFV458829 LVX458813:LVZ458829 LMB458813:LMD458829 LCF458813:LCH458829 KSJ458813:KSL458829 KIN458813:KIP458829 JYR458813:JYT458829 JOV458813:JOX458829 JEZ458813:JFB458829 IVD458813:IVF458829 ILH458813:ILJ458829 IBL458813:IBN458829 HRP458813:HRR458829 HHT458813:HHV458829 GXX458813:GXZ458829 GOB458813:GOD458829 GEF458813:GEH458829 FUJ458813:FUL458829 FKN458813:FKP458829 FAR458813:FAT458829 EQV458813:EQX458829 EGZ458813:EHB458829 DXD458813:DXF458829 DNH458813:DNJ458829 DDL458813:DDN458829 CTP458813:CTR458829 CJT458813:CJV458829 BZX458813:BZZ458829 BQB458813:BQD458829 BGF458813:BGH458829 AWJ458813:AWL458829 AMN458813:AMP458829 ACR458813:ACT458829 SV458813:SX458829 IZ458813:JB458829 D458813:F458829 WVL393277:WVN393293 WLP393277:WLR393293 WBT393277:WBV393293 VRX393277:VRZ393293 VIB393277:VID393293 UYF393277:UYH393293 UOJ393277:UOL393293 UEN393277:UEP393293 TUR393277:TUT393293 TKV393277:TKX393293 TAZ393277:TBB393293 SRD393277:SRF393293 SHH393277:SHJ393293 RXL393277:RXN393293 RNP393277:RNR393293 RDT393277:RDV393293 QTX393277:QTZ393293 QKB393277:QKD393293 QAF393277:QAH393293 PQJ393277:PQL393293 PGN393277:PGP393293 OWR393277:OWT393293 OMV393277:OMX393293 OCZ393277:ODB393293 NTD393277:NTF393293 NJH393277:NJJ393293 MZL393277:MZN393293 MPP393277:MPR393293 MFT393277:MFV393293 LVX393277:LVZ393293 LMB393277:LMD393293 LCF393277:LCH393293 KSJ393277:KSL393293 KIN393277:KIP393293 JYR393277:JYT393293 JOV393277:JOX393293 JEZ393277:JFB393293 IVD393277:IVF393293 ILH393277:ILJ393293 IBL393277:IBN393293 HRP393277:HRR393293 HHT393277:HHV393293 GXX393277:GXZ393293 GOB393277:GOD393293 GEF393277:GEH393293 FUJ393277:FUL393293 FKN393277:FKP393293 FAR393277:FAT393293 EQV393277:EQX393293 EGZ393277:EHB393293 DXD393277:DXF393293 DNH393277:DNJ393293 DDL393277:DDN393293 CTP393277:CTR393293 CJT393277:CJV393293 BZX393277:BZZ393293 BQB393277:BQD393293 BGF393277:BGH393293 AWJ393277:AWL393293 AMN393277:AMP393293 ACR393277:ACT393293 SV393277:SX393293 IZ393277:JB393293 D393277:F393293 WVL327741:WVN327757 WLP327741:WLR327757 WBT327741:WBV327757 VRX327741:VRZ327757 VIB327741:VID327757 UYF327741:UYH327757 UOJ327741:UOL327757 UEN327741:UEP327757 TUR327741:TUT327757 TKV327741:TKX327757 TAZ327741:TBB327757 SRD327741:SRF327757 SHH327741:SHJ327757 RXL327741:RXN327757 RNP327741:RNR327757 RDT327741:RDV327757 QTX327741:QTZ327757 QKB327741:QKD327757 QAF327741:QAH327757 PQJ327741:PQL327757 PGN327741:PGP327757 OWR327741:OWT327757 OMV327741:OMX327757 OCZ327741:ODB327757 NTD327741:NTF327757 NJH327741:NJJ327757 MZL327741:MZN327757 MPP327741:MPR327757 MFT327741:MFV327757 LVX327741:LVZ327757 LMB327741:LMD327757 LCF327741:LCH327757 KSJ327741:KSL327757 KIN327741:KIP327757 JYR327741:JYT327757 JOV327741:JOX327757 JEZ327741:JFB327757 IVD327741:IVF327757 ILH327741:ILJ327757 IBL327741:IBN327757 HRP327741:HRR327757 HHT327741:HHV327757 GXX327741:GXZ327757 GOB327741:GOD327757 GEF327741:GEH327757 FUJ327741:FUL327757 FKN327741:FKP327757 FAR327741:FAT327757 EQV327741:EQX327757 EGZ327741:EHB327757 DXD327741:DXF327757 DNH327741:DNJ327757 DDL327741:DDN327757 CTP327741:CTR327757 CJT327741:CJV327757 BZX327741:BZZ327757 BQB327741:BQD327757 BGF327741:BGH327757 AWJ327741:AWL327757 AMN327741:AMP327757 ACR327741:ACT327757 SV327741:SX327757 IZ327741:JB327757 D327741:F327757 WVL262205:WVN262221 WLP262205:WLR262221 WBT262205:WBV262221 VRX262205:VRZ262221 VIB262205:VID262221 UYF262205:UYH262221 UOJ262205:UOL262221 UEN262205:UEP262221 TUR262205:TUT262221 TKV262205:TKX262221 TAZ262205:TBB262221 SRD262205:SRF262221 SHH262205:SHJ262221 RXL262205:RXN262221 RNP262205:RNR262221 RDT262205:RDV262221 QTX262205:QTZ262221 QKB262205:QKD262221 QAF262205:QAH262221 PQJ262205:PQL262221 PGN262205:PGP262221 OWR262205:OWT262221 OMV262205:OMX262221 OCZ262205:ODB262221 NTD262205:NTF262221 NJH262205:NJJ262221 MZL262205:MZN262221 MPP262205:MPR262221 MFT262205:MFV262221 LVX262205:LVZ262221 LMB262205:LMD262221 LCF262205:LCH262221 KSJ262205:KSL262221 KIN262205:KIP262221 JYR262205:JYT262221 JOV262205:JOX262221 JEZ262205:JFB262221 IVD262205:IVF262221 ILH262205:ILJ262221 IBL262205:IBN262221 HRP262205:HRR262221 HHT262205:HHV262221 GXX262205:GXZ262221 GOB262205:GOD262221 GEF262205:GEH262221 FUJ262205:FUL262221 FKN262205:FKP262221 FAR262205:FAT262221 EQV262205:EQX262221 EGZ262205:EHB262221 DXD262205:DXF262221 DNH262205:DNJ262221 DDL262205:DDN262221 CTP262205:CTR262221 CJT262205:CJV262221 BZX262205:BZZ262221 BQB262205:BQD262221 BGF262205:BGH262221 AWJ262205:AWL262221 AMN262205:AMP262221 ACR262205:ACT262221 SV262205:SX262221 IZ262205:JB262221 D262205:F262221 WVL196669:WVN196685 WLP196669:WLR196685 WBT196669:WBV196685 VRX196669:VRZ196685 VIB196669:VID196685 UYF196669:UYH196685 UOJ196669:UOL196685 UEN196669:UEP196685 TUR196669:TUT196685 TKV196669:TKX196685 TAZ196669:TBB196685 SRD196669:SRF196685 SHH196669:SHJ196685 RXL196669:RXN196685 RNP196669:RNR196685 RDT196669:RDV196685 QTX196669:QTZ196685 QKB196669:QKD196685 QAF196669:QAH196685 PQJ196669:PQL196685 PGN196669:PGP196685 OWR196669:OWT196685 OMV196669:OMX196685 OCZ196669:ODB196685 NTD196669:NTF196685 NJH196669:NJJ196685 MZL196669:MZN196685 MPP196669:MPR196685 MFT196669:MFV196685 LVX196669:LVZ196685 LMB196669:LMD196685 LCF196669:LCH196685 KSJ196669:KSL196685 KIN196669:KIP196685 JYR196669:JYT196685 JOV196669:JOX196685 JEZ196669:JFB196685 IVD196669:IVF196685 ILH196669:ILJ196685 IBL196669:IBN196685 HRP196669:HRR196685 HHT196669:HHV196685 GXX196669:GXZ196685 GOB196669:GOD196685 GEF196669:GEH196685 FUJ196669:FUL196685 FKN196669:FKP196685 FAR196669:FAT196685 EQV196669:EQX196685 EGZ196669:EHB196685 DXD196669:DXF196685 DNH196669:DNJ196685 DDL196669:DDN196685 CTP196669:CTR196685 CJT196669:CJV196685 BZX196669:BZZ196685 BQB196669:BQD196685 BGF196669:BGH196685 AWJ196669:AWL196685 AMN196669:AMP196685 ACR196669:ACT196685 SV196669:SX196685 IZ196669:JB196685 D196669:F196685 WVL131133:WVN131149 WLP131133:WLR131149 WBT131133:WBV131149 VRX131133:VRZ131149 VIB131133:VID131149 UYF131133:UYH131149 UOJ131133:UOL131149 UEN131133:UEP131149 TUR131133:TUT131149 TKV131133:TKX131149 TAZ131133:TBB131149 SRD131133:SRF131149 SHH131133:SHJ131149 RXL131133:RXN131149 RNP131133:RNR131149 RDT131133:RDV131149 QTX131133:QTZ131149 QKB131133:QKD131149 QAF131133:QAH131149 PQJ131133:PQL131149 PGN131133:PGP131149 OWR131133:OWT131149 OMV131133:OMX131149 OCZ131133:ODB131149 NTD131133:NTF131149 NJH131133:NJJ131149 MZL131133:MZN131149 MPP131133:MPR131149 MFT131133:MFV131149 LVX131133:LVZ131149 LMB131133:LMD131149 LCF131133:LCH131149 KSJ131133:KSL131149 KIN131133:KIP131149 JYR131133:JYT131149 JOV131133:JOX131149 JEZ131133:JFB131149 IVD131133:IVF131149 ILH131133:ILJ131149 IBL131133:IBN131149 HRP131133:HRR131149 HHT131133:HHV131149 GXX131133:GXZ131149 GOB131133:GOD131149 GEF131133:GEH131149 FUJ131133:FUL131149 FKN131133:FKP131149 FAR131133:FAT131149 EQV131133:EQX131149 EGZ131133:EHB131149 DXD131133:DXF131149 DNH131133:DNJ131149 DDL131133:DDN131149 CTP131133:CTR131149 CJT131133:CJV131149 BZX131133:BZZ131149 BQB131133:BQD131149 BGF131133:BGH131149 AWJ131133:AWL131149 AMN131133:AMP131149 ACR131133:ACT131149 SV131133:SX131149 IZ131133:JB131149 D131133:F131149 WVL65597:WVN65613 WLP65597:WLR65613 WBT65597:WBV65613 VRX65597:VRZ65613 VIB65597:VID65613 UYF65597:UYH65613 UOJ65597:UOL65613 UEN65597:UEP65613 TUR65597:TUT65613 TKV65597:TKX65613 TAZ65597:TBB65613 SRD65597:SRF65613 SHH65597:SHJ65613 RXL65597:RXN65613 RNP65597:RNR65613 RDT65597:RDV65613 QTX65597:QTZ65613 QKB65597:QKD65613 QAF65597:QAH65613 PQJ65597:PQL65613 PGN65597:PGP65613 OWR65597:OWT65613 OMV65597:OMX65613 OCZ65597:ODB65613 NTD65597:NTF65613 NJH65597:NJJ65613 MZL65597:MZN65613 MPP65597:MPR65613 MFT65597:MFV65613 LVX65597:LVZ65613 LMB65597:LMD65613 LCF65597:LCH65613 KSJ65597:KSL65613 KIN65597:KIP65613 JYR65597:JYT65613 JOV65597:JOX65613 JEZ65597:JFB65613 IVD65597:IVF65613 ILH65597:ILJ65613 IBL65597:IBN65613 HRP65597:HRR65613 HHT65597:HHV65613 GXX65597:GXZ65613 GOB65597:GOD65613 GEF65597:GEH65613 FUJ65597:FUL65613 FKN65597:FKP65613 FAR65597:FAT65613 EQV65597:EQX65613 EGZ65597:EHB65613 DXD65597:DXF65613 DNH65597:DNJ65613 DDL65597:DDN65613 CTP65597:CTR65613 CJT65597:CJV65613 BZX65597:BZZ65613 BQB65597:BQD65613 BGF65597:BGH65613 AWJ65597:AWL65613 AMN65597:AMP65613 ACR65597:ACT65613 SV65597:SX65613 IZ65597:JB65613 D65597:F65613 WVL59:WVN75 WLP59:WLR75 WBT59:WBV75 VRX59:VRZ75 VIB59:VID75 UYF59:UYH75 UOJ59:UOL75 UEN59:UEP75 TUR59:TUT75 TKV59:TKX75 TAZ59:TBB75 SRD59:SRF75 SHH59:SHJ75 RXL59:RXN75 RNP59:RNR75 RDT59:RDV75 QTX59:QTZ75 QKB59:QKD75 QAF59:QAH75 PQJ59:PQL75 PGN59:PGP75 OWR59:OWT75 OMV59:OMX75 OCZ59:ODB75 NTD59:NTF75 NJH59:NJJ75 MZL59:MZN75 MPP59:MPR75 MFT59:MFV75 LVX59:LVZ75 LMB59:LMD75 LCF59:LCH75 KSJ59:KSL75 KIN59:KIP75 JYR59:JYT75 JOV59:JOX75 JEZ59:JFB75 IVD59:IVF75 ILH59:ILJ75 IBL59:IBN75 HRP59:HRR75 HHT59:HHV75 GXX59:GXZ75 GOB59:GOD75 GEF59:GEH75 FUJ59:FUL75 FKN59:FKP75 FAR59:FAT75 EQV59:EQX75 EGZ59:EHB75 DXD59:DXF75 DNH59:DNJ75 DDL59:DDN75 CTP59:CTR75 CJT59:CJV75 BZX59:BZZ75 BQB59:BQD75 BGF59:BGH75 AWJ59:AWL75 AMN59:AMP75 ACR59:ACT75 SV59:SX75 IZ59:JB75">
      <formula1>$D$459:$D$3482</formula1>
    </dataValidation>
    <dataValidation type="list" allowBlank="1" showInputMessage="1" showErrorMessage="1" sqref="D70:F75">
      <formula1>$D$479:$D$3502</formula1>
    </dataValidation>
    <dataValidation type="list" allowBlank="1" showInputMessage="1" showErrorMessage="1" sqref="B364 B136 B167 B103 B108 B88 B57 B220 B233 B190 B179 B252 B259 B275 B286 B80 B321 B327 B337 B343 B348 B359 B369 B373 B400 B295 B404:B406 B267 B113 B383 B123 B147 B212 B310 B138">
      <formula1>$B$426:$B$473</formula1>
    </dataValidation>
    <dataValidation type="list" allowBlank="1" showInputMessage="1" showErrorMessage="1" sqref="B199">
      <formula1>$B$411:$B$458</formula1>
    </dataValidation>
    <dataValidation type="list" allowBlank="1" showInputMessage="1" showErrorMessage="1" sqref="D59:F69">
      <formula1>$D$460:$D$478</formula1>
    </dataValidation>
  </dataValidations>
  <pageMargins left="0.7" right="0.7" top="0.75" bottom="0.75" header="0.3" footer="0.3"/>
  <pageSetup scale="47" orientation="landscape" r:id="rId1"/>
  <rowBreaks count="5" manualBreakCount="5">
    <brk id="85" max="11" man="1"/>
    <brk id="157" max="11" man="1"/>
    <brk id="231" max="11" man="1"/>
    <brk id="292" max="11" man="1"/>
    <brk id="357"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$B$407:$B$453</xm:f>
          </x14:formula1>
          <xm:sqref>JYP983261 JOT983261 JEX983261 IVB983261 ILF983261 IBJ983261 HRN983261 HHR983261 GXV983261 GNZ983261 GED983261 FUH983261 FKL983261 FAP983261 EQT983261 EGX983261 DXB983261 DNF983261 DDJ983261 CTN983261 CJR983261 BZV983261 BPZ983261 BGD983261 AWH983261 AML983261 ACP983261 ST983261 IX983261 B983261 WVJ917725 WLN917725 WBR917725 VRV917725 VHZ917725 UYD917725 UOH917725 UEL917725 TUP917725 TKT917725 TAX917725 SRB917725 SHF917725 RXJ917725 RNN917725 RDR917725 QTV917725 QJZ917725 QAD917725 PQH917725 PGL917725 OWP917725 OMT917725 OCX917725 NTB917725 NJF917725 MZJ917725 MPN917725 MFR917725 LVV917725 LLZ917725 LCD917725 KSH917725 KIL917725 JYP917725 JOT917725 JEX917725 IVB917725 ILF917725 IBJ917725 HRN917725 HHR917725 GXV917725 GNZ917725 GED917725 FUH917725 FKL917725 FAP917725 EQT917725 EGX917725 DXB917725 DNF917725 DDJ917725 CTN917725 CJR917725 BZV917725 BPZ917725 BGD917725 AWH917725 AML917725 ACP917725 ST917725 IX917725 B917725 WVJ852189 WLN852189 WBR852189 VRV852189 VHZ852189 UYD852189 UOH852189 UEL852189 TUP852189 TKT852189 TAX852189 SRB852189 SHF852189 RXJ852189 RNN852189 RDR852189 QTV852189 QJZ852189 QAD852189 PQH852189 PGL852189 OWP852189 OMT852189 OCX852189 NTB852189 NJF852189 MZJ852189 MPN852189 MFR852189 LVV852189 LLZ852189 LCD852189 KSH852189 KIL852189 JYP852189 JOT852189 JEX852189 IVB852189 ILF852189 IBJ852189 HRN852189 HHR852189 GXV852189 GNZ852189 GED852189 FUH852189 FKL852189 FAP852189 EQT852189 EGX852189 DXB852189 DNF852189 DDJ852189 CTN852189 CJR852189 BZV852189 BPZ852189 BGD852189 AWH852189 AML852189 ACP852189 ST852189 IX852189 B852189 WVJ786653 WLN786653 WBR786653 VRV786653 VHZ786653 UYD786653 UOH786653 UEL786653 TUP786653 TKT786653 TAX786653 SRB786653 SHF786653 RXJ786653 RNN786653 RDR786653 QTV786653 QJZ786653 QAD786653 PQH786653 PGL786653 OWP786653 OMT786653 OCX786653 NTB786653 NJF786653 MZJ786653 MPN786653 MFR786653 LVV786653 LLZ786653 LCD786653 KSH786653 KIL786653 JYP786653 JOT786653 JEX786653 IVB786653 ILF786653 IBJ786653 HRN786653 HHR786653 GXV786653 GNZ786653 GED786653 FUH786653 FKL786653 FAP786653 EQT786653 EGX786653 DXB786653 DNF786653 DDJ786653 CTN786653 CJR786653 BZV786653 BPZ786653 BGD786653 AWH786653 AML786653 ACP786653 ST786653 IX786653 B786653 WVJ721117 WLN721117 WBR721117 VRV721117 VHZ721117 UYD721117 UOH721117 UEL721117 TUP721117 TKT721117 TAX721117 SRB721117 SHF721117 RXJ721117 RNN721117 RDR721117 QTV721117 QJZ721117 QAD721117 PQH721117 PGL721117 OWP721117 OMT721117 OCX721117 NTB721117 NJF721117 MZJ721117 MPN721117 MFR721117 LVV721117 LLZ721117 LCD721117 KSH721117 KIL721117 JYP721117 JOT721117 JEX721117 IVB721117 ILF721117 IBJ721117 HRN721117 HHR721117 GXV721117 GNZ721117 GED721117 FUH721117 FKL721117 FAP721117 EQT721117 EGX721117 DXB721117 DNF721117 DDJ721117 CTN721117 CJR721117 BZV721117 BPZ721117 BGD721117 AWH721117 AML721117 ACP721117 ST721117 IX721117 B721117 WVJ655581 WLN655581 WBR655581 VRV655581 VHZ655581 UYD655581 UOH655581 UEL655581 TUP655581 TKT655581 TAX655581 SRB655581 SHF655581 RXJ655581 RNN655581 RDR655581 QTV655581 QJZ655581 QAD655581 PQH655581 PGL655581 OWP655581 OMT655581 OCX655581 NTB655581 NJF655581 MZJ655581 MPN655581 MFR655581 LVV655581 LLZ655581 LCD655581 KSH655581 KIL655581 JYP655581 JOT655581 JEX655581 IVB655581 ILF655581 IBJ655581 HRN655581 HHR655581 GXV655581 GNZ655581 GED655581 FUH655581 FKL655581 FAP655581 EQT655581 EGX655581 DXB655581 DNF655581 DDJ655581 CTN655581 CJR655581 BZV655581 BPZ655581 BGD655581 AWH655581 AML655581 ACP655581 ST655581 IX655581 B655581 WVJ590045 WLN590045 WBR590045 VRV590045 VHZ590045 UYD590045 UOH590045 UEL590045 TUP590045 TKT590045 TAX590045 SRB590045 SHF590045 RXJ590045 RNN590045 RDR590045 QTV590045 QJZ590045 QAD590045 PQH590045 PGL590045 OWP590045 OMT590045 OCX590045 NTB590045 NJF590045 MZJ590045 MPN590045 MFR590045 LVV590045 LLZ590045 LCD590045 KSH590045 KIL590045 JYP590045 JOT590045 JEX590045 IVB590045 ILF590045 IBJ590045 HRN590045 HHR590045 GXV590045 GNZ590045 GED590045 FUH590045 FKL590045 FAP590045 EQT590045 EGX590045 DXB590045 DNF590045 DDJ590045 CTN590045 CJR590045 BZV590045 BPZ590045 BGD590045 AWH590045 AML590045 ACP590045 ST590045 IX590045 B590045 WVJ524509 WLN524509 WBR524509 VRV524509 VHZ524509 UYD524509 UOH524509 UEL524509 TUP524509 TKT524509 TAX524509 SRB524509 SHF524509 RXJ524509 RNN524509 RDR524509 QTV524509 QJZ524509 QAD524509 PQH524509 PGL524509 OWP524509 OMT524509 OCX524509 NTB524509 NJF524509 MZJ524509 MPN524509 MFR524509 LVV524509 LLZ524509 LCD524509 KSH524509 KIL524509 JYP524509 JOT524509 JEX524509 IVB524509 ILF524509 IBJ524509 HRN524509 HHR524509 GXV524509 GNZ524509 GED524509 FUH524509 FKL524509 FAP524509 EQT524509 EGX524509 DXB524509 DNF524509 DDJ524509 CTN524509 CJR524509 BZV524509 BPZ524509 BGD524509 AWH524509 AML524509 ACP524509 ST524509 IX524509 B524509 WVJ458973 WLN458973 WBR458973 VRV458973 VHZ458973 UYD458973 UOH458973 UEL458973 TUP458973 TKT458973 TAX458973 SRB458973 SHF458973 RXJ458973 RNN458973 RDR458973 QTV458973 QJZ458973 QAD458973 PQH458973 PGL458973 OWP458973 OMT458973 OCX458973 NTB458973 NJF458973 MZJ458973 MPN458973 MFR458973 LVV458973 LLZ458973 LCD458973 KSH458973 KIL458973 JYP458973 JOT458973 JEX458973 IVB458973 ILF458973 IBJ458973 HRN458973 HHR458973 GXV458973 GNZ458973 GED458973 FUH458973 FKL458973 FAP458973 EQT458973 EGX458973 DXB458973 DNF458973 DDJ458973 CTN458973 CJR458973 BZV458973 BPZ458973 BGD458973 AWH458973 AML458973 ACP458973 ST458973 IX458973 B458973 WVJ393437 WLN393437 WBR393437 VRV393437 VHZ393437 UYD393437 UOH393437 UEL393437 TUP393437 TKT393437 TAX393437 SRB393437 SHF393437 RXJ393437 RNN393437 RDR393437 QTV393437 QJZ393437 QAD393437 PQH393437 PGL393437 OWP393437 OMT393437 OCX393437 NTB393437 NJF393437 MZJ393437 MPN393437 MFR393437 LVV393437 LLZ393437 LCD393437 KSH393437 KIL393437 JYP393437 JOT393437 JEX393437 IVB393437 ILF393437 IBJ393437 HRN393437 HHR393437 GXV393437 GNZ393437 GED393437 FUH393437 FKL393437 FAP393437 EQT393437 EGX393437 DXB393437 DNF393437 DDJ393437 CTN393437 CJR393437 BZV393437 BPZ393437 BGD393437 AWH393437 AML393437 ACP393437 ST393437 IX393437 B393437 WVJ327901 WLN327901 WBR327901 VRV327901 VHZ327901 UYD327901 UOH327901 UEL327901 TUP327901 TKT327901 TAX327901 SRB327901 SHF327901 RXJ327901 RNN327901 RDR327901 QTV327901 QJZ327901 QAD327901 PQH327901 PGL327901 OWP327901 OMT327901 OCX327901 NTB327901 NJF327901 MZJ327901 MPN327901 MFR327901 LVV327901 LLZ327901 LCD327901 KSH327901 KIL327901 JYP327901 JOT327901 JEX327901 IVB327901 ILF327901 IBJ327901 HRN327901 HHR327901 GXV327901 GNZ327901 GED327901 FUH327901 FKL327901 FAP327901 EQT327901 EGX327901 DXB327901 DNF327901 DDJ327901 CTN327901 CJR327901 BZV327901 BPZ327901 BGD327901 AWH327901 AML327901 ACP327901 ST327901 IX327901 B327901 WVJ262365 WLN262365 WBR262365 VRV262365 VHZ262365 UYD262365 UOH262365 UEL262365 TUP262365 TKT262365 TAX262365 SRB262365 SHF262365 RXJ262365 RNN262365 RDR262365 QTV262365 QJZ262365 QAD262365 PQH262365 PGL262365 OWP262365 OMT262365 OCX262365 NTB262365 NJF262365 MZJ262365 MPN262365 MFR262365 LVV262365 LLZ262365 LCD262365 KSH262365 KIL262365 JYP262365 JOT262365 JEX262365 IVB262365 ILF262365 IBJ262365 HRN262365 HHR262365 GXV262365 GNZ262365 GED262365 FUH262365 FKL262365 FAP262365 EQT262365 EGX262365 DXB262365 DNF262365 DDJ262365 CTN262365 CJR262365 BZV262365 BPZ262365 BGD262365 AWH262365 AML262365 ACP262365 ST262365 IX262365 B262365 WVJ196829 WLN196829 WBR196829 VRV196829 VHZ196829 UYD196829 UOH196829 UEL196829 TUP196829 TKT196829 TAX196829 SRB196829 SHF196829 RXJ196829 RNN196829 RDR196829 QTV196829 QJZ196829 QAD196829 PQH196829 PGL196829 OWP196829 OMT196829 OCX196829 NTB196829 NJF196829 MZJ196829 MPN196829 MFR196829 LVV196829 LLZ196829 LCD196829 KSH196829 KIL196829 JYP196829 JOT196829 JEX196829 IVB196829 ILF196829 IBJ196829 HRN196829 HHR196829 GXV196829 GNZ196829 GED196829 FUH196829 FKL196829 FAP196829 EQT196829 EGX196829 DXB196829 DNF196829 DDJ196829 CTN196829 CJR196829 BZV196829 BPZ196829 BGD196829 AWH196829 AML196829 ACP196829 ST196829 IX196829 B196829 WVJ131293 WLN131293 WBR131293 VRV131293 VHZ131293 UYD131293 UOH131293 UEL131293 TUP131293 TKT131293 TAX131293 SRB131293 SHF131293 RXJ131293 RNN131293 RDR131293 QTV131293 QJZ131293 QAD131293 PQH131293 PGL131293 OWP131293 OMT131293 OCX131293 NTB131293 NJF131293 MZJ131293 MPN131293 MFR131293 LVV131293 LLZ131293 LCD131293 KSH131293 KIL131293 JYP131293 JOT131293 JEX131293 IVB131293 ILF131293 IBJ131293 HRN131293 HHR131293 GXV131293 GNZ131293 GED131293 FUH131293 FKL131293 FAP131293 EQT131293 EGX131293 DXB131293 DNF131293 DDJ131293 CTN131293 CJR131293 BZV131293 BPZ131293 BGD131293 AWH131293 AML131293 ACP131293 ST131293 IX131293 B131293 WVJ65757 WLN65757 WBR65757 VRV65757 VHZ65757 UYD65757 UOH65757 UEL65757 TUP65757 TKT65757 TAX65757 SRB65757 SHF65757 RXJ65757 RNN65757 RDR65757 QTV65757 QJZ65757 QAD65757 PQH65757 PGL65757 OWP65757 OMT65757 OCX65757 NTB65757 NJF65757 MZJ65757 MPN65757 MFR65757 LVV65757 LLZ65757 LCD65757 KSH65757 KIL65757 JYP65757 JOT65757 JEX65757 IVB65757 ILF65757 IBJ65757 HRN65757 HHR65757 GXV65757 GNZ65757 GED65757 FUH65757 FKL65757 FAP65757 EQT65757 EGX65757 DXB65757 DNF65757 DDJ65757 CTN65757 CJR65757 BZV65757 BPZ65757 BGD65757 AWH65757 AML65757 ACP65757 ST65757 IX65757 B65757 WVJ220 WLN220 WBR220 VRV220 VHZ220 UYD220 UOH220 UEL220 TUP220 TKT220 TAX220 SRB220 SHF220 RXJ220 RNN220 RDR220 QTV220 QJZ220 QAD220 PQH220 PGL220 OWP220 OMT220 OCX220 NTB220 NJF220 MZJ220 MPN220 MFR220 LVV220 LLZ220 LCD220 KSH220 KIL220 JYP220 JOT220 JEX220 IVB220 ILF220 IBJ220 HRN220 HHR220 GXV220 GNZ220 GED220 FUH220 FKL220 FAP220 EQT220 EGX220 DXB220 DNF220 DDJ220 CTN220 CJR220 BZV220 BPZ220 BGD220 AWH220 AML220 ACP220 ST220 IX220 WVJ983261 WVJ983165 WLN983165 WBR983165 VRV983165 VHZ983165 UYD983165 UOH983165 UEL983165 TUP983165 TKT983165 TAX983165 SRB983165 SHF983165 RXJ983165 RNN983165 RDR983165 QTV983165 QJZ983165 QAD983165 PQH983165 PGL983165 OWP983165 OMT983165 OCX983165 NTB983165 NJF983165 MZJ983165 MPN983165 MFR983165 LVV983165 LLZ983165 LCD983165 KSH983165 KIL983165 JYP983165 JOT983165 JEX983165 IVB983165 ILF983165 IBJ983165 HRN983165 HHR983165 GXV983165 GNZ983165 GED983165 FUH983165 FKL983165 FAP983165 EQT983165 EGX983165 DXB983165 DNF983165 DDJ983165 CTN983165 CJR983165 BZV983165 BPZ983165 BGD983165 AWH983165 AML983165 ACP983165 ST983165 IX983165 B983165 WVJ917629 WLN917629 WBR917629 VRV917629 VHZ917629 UYD917629 UOH917629 UEL917629 TUP917629 TKT917629 TAX917629 SRB917629 SHF917629 RXJ917629 RNN917629 RDR917629 QTV917629 QJZ917629 QAD917629 PQH917629 PGL917629 OWP917629 OMT917629 OCX917629 NTB917629 NJF917629 MZJ917629 MPN917629 MFR917629 LVV917629 LLZ917629 LCD917629 KSH917629 KIL917629 JYP917629 JOT917629 JEX917629 IVB917629 ILF917629 IBJ917629 HRN917629 HHR917629 GXV917629 GNZ917629 GED917629 FUH917629 FKL917629 FAP917629 EQT917629 EGX917629 DXB917629 DNF917629 DDJ917629 CTN917629 CJR917629 BZV917629 BPZ917629 BGD917629 AWH917629 AML917629 ACP917629 ST917629 IX917629 B917629 WVJ852093 WLN852093 WBR852093 VRV852093 VHZ852093 UYD852093 UOH852093 UEL852093 TUP852093 TKT852093 TAX852093 SRB852093 SHF852093 RXJ852093 RNN852093 RDR852093 QTV852093 QJZ852093 QAD852093 PQH852093 PGL852093 OWP852093 OMT852093 OCX852093 NTB852093 NJF852093 MZJ852093 MPN852093 MFR852093 LVV852093 LLZ852093 LCD852093 KSH852093 KIL852093 JYP852093 JOT852093 JEX852093 IVB852093 ILF852093 IBJ852093 HRN852093 HHR852093 GXV852093 GNZ852093 GED852093 FUH852093 FKL852093 FAP852093 EQT852093 EGX852093 DXB852093 DNF852093 DDJ852093 CTN852093 CJR852093 BZV852093 BPZ852093 BGD852093 AWH852093 AML852093 ACP852093 ST852093 IX852093 B852093 WVJ786557 WLN786557 WBR786557 VRV786557 VHZ786557 UYD786557 UOH786557 UEL786557 TUP786557 TKT786557 TAX786557 SRB786557 SHF786557 RXJ786557 RNN786557 RDR786557 QTV786557 QJZ786557 QAD786557 PQH786557 PGL786557 OWP786557 OMT786557 OCX786557 NTB786557 NJF786557 MZJ786557 MPN786557 MFR786557 LVV786557 LLZ786557 LCD786557 KSH786557 KIL786557 JYP786557 JOT786557 JEX786557 IVB786557 ILF786557 IBJ786557 HRN786557 HHR786557 GXV786557 GNZ786557 GED786557 FUH786557 FKL786557 FAP786557 EQT786557 EGX786557 DXB786557 DNF786557 DDJ786557 CTN786557 CJR786557 BZV786557 BPZ786557 BGD786557 AWH786557 AML786557 ACP786557 ST786557 IX786557 B786557 WVJ721021 WLN721021 WBR721021 VRV721021 VHZ721021 UYD721021 UOH721021 UEL721021 TUP721021 TKT721021 TAX721021 SRB721021 SHF721021 RXJ721021 RNN721021 RDR721021 QTV721021 QJZ721021 QAD721021 PQH721021 PGL721021 OWP721021 OMT721021 OCX721021 NTB721021 NJF721021 MZJ721021 MPN721021 MFR721021 LVV721021 LLZ721021 LCD721021 KSH721021 KIL721021 JYP721021 JOT721021 JEX721021 IVB721021 ILF721021 IBJ721021 HRN721021 HHR721021 GXV721021 GNZ721021 GED721021 FUH721021 FKL721021 FAP721021 EQT721021 EGX721021 DXB721021 DNF721021 DDJ721021 CTN721021 CJR721021 BZV721021 BPZ721021 BGD721021 AWH721021 AML721021 ACP721021 ST721021 IX721021 B721021 WVJ655485 WLN655485 WBR655485 VRV655485 VHZ655485 UYD655485 UOH655485 UEL655485 TUP655485 TKT655485 TAX655485 SRB655485 SHF655485 RXJ655485 RNN655485 RDR655485 QTV655485 QJZ655485 QAD655485 PQH655485 PGL655485 OWP655485 OMT655485 OCX655485 NTB655485 NJF655485 MZJ655485 MPN655485 MFR655485 LVV655485 LLZ655485 LCD655485 KSH655485 KIL655485 JYP655485 JOT655485 JEX655485 IVB655485 ILF655485 IBJ655485 HRN655485 HHR655485 GXV655485 GNZ655485 GED655485 FUH655485 FKL655485 FAP655485 EQT655485 EGX655485 DXB655485 DNF655485 DDJ655485 CTN655485 CJR655485 BZV655485 BPZ655485 BGD655485 AWH655485 AML655485 ACP655485 ST655485 IX655485 B655485 WVJ589949 WLN589949 WBR589949 VRV589949 VHZ589949 UYD589949 UOH589949 UEL589949 TUP589949 TKT589949 TAX589949 SRB589949 SHF589949 RXJ589949 RNN589949 RDR589949 QTV589949 QJZ589949 QAD589949 PQH589949 PGL589949 OWP589949 OMT589949 OCX589949 NTB589949 NJF589949 MZJ589949 MPN589949 MFR589949 LVV589949 LLZ589949 LCD589949 KSH589949 KIL589949 JYP589949 JOT589949 JEX589949 IVB589949 ILF589949 IBJ589949 HRN589949 HHR589949 GXV589949 GNZ589949 GED589949 FUH589949 FKL589949 FAP589949 EQT589949 EGX589949 DXB589949 DNF589949 DDJ589949 CTN589949 CJR589949 BZV589949 BPZ589949 BGD589949 AWH589949 AML589949 ACP589949 ST589949 IX589949 B589949 WVJ524413 WLN524413 WBR524413 VRV524413 VHZ524413 UYD524413 UOH524413 UEL524413 TUP524413 TKT524413 TAX524413 SRB524413 SHF524413 RXJ524413 RNN524413 RDR524413 QTV524413 QJZ524413 QAD524413 PQH524413 PGL524413 OWP524413 OMT524413 OCX524413 NTB524413 NJF524413 MZJ524413 MPN524413 MFR524413 LVV524413 LLZ524413 LCD524413 KSH524413 KIL524413 JYP524413 JOT524413 JEX524413 IVB524413 ILF524413 IBJ524413 HRN524413 HHR524413 GXV524413 GNZ524413 GED524413 FUH524413 FKL524413 FAP524413 EQT524413 EGX524413 DXB524413 DNF524413 DDJ524413 CTN524413 CJR524413 BZV524413 BPZ524413 BGD524413 AWH524413 AML524413 ACP524413 ST524413 IX524413 B524413 WVJ458877 WLN458877 WBR458877 VRV458877 VHZ458877 UYD458877 UOH458877 UEL458877 TUP458877 TKT458877 TAX458877 SRB458877 SHF458877 RXJ458877 RNN458877 RDR458877 QTV458877 QJZ458877 QAD458877 PQH458877 PGL458877 OWP458877 OMT458877 OCX458877 NTB458877 NJF458877 MZJ458877 MPN458877 MFR458877 LVV458877 LLZ458877 LCD458877 KSH458877 KIL458877 JYP458877 JOT458877 JEX458877 IVB458877 ILF458877 IBJ458877 HRN458877 HHR458877 GXV458877 GNZ458877 GED458877 FUH458877 FKL458877 FAP458877 EQT458877 EGX458877 DXB458877 DNF458877 DDJ458877 CTN458877 CJR458877 BZV458877 BPZ458877 BGD458877 AWH458877 AML458877 ACP458877 ST458877 IX458877 B458877 WVJ393341 WLN393341 WBR393341 VRV393341 VHZ393341 UYD393341 UOH393341 UEL393341 TUP393341 TKT393341 TAX393341 SRB393341 SHF393341 RXJ393341 RNN393341 RDR393341 QTV393341 QJZ393341 QAD393341 PQH393341 PGL393341 OWP393341 OMT393341 OCX393341 NTB393341 NJF393341 MZJ393341 MPN393341 MFR393341 LVV393341 LLZ393341 LCD393341 KSH393341 KIL393341 JYP393341 JOT393341 JEX393341 IVB393341 ILF393341 IBJ393341 HRN393341 HHR393341 GXV393341 GNZ393341 GED393341 FUH393341 FKL393341 FAP393341 EQT393341 EGX393341 DXB393341 DNF393341 DDJ393341 CTN393341 CJR393341 BZV393341 BPZ393341 BGD393341 AWH393341 AML393341 ACP393341 ST393341 IX393341 B393341 WVJ327805 WLN327805 WBR327805 VRV327805 VHZ327805 UYD327805 UOH327805 UEL327805 TUP327805 TKT327805 TAX327805 SRB327805 SHF327805 RXJ327805 RNN327805 RDR327805 QTV327805 QJZ327805 QAD327805 PQH327805 PGL327805 OWP327805 OMT327805 OCX327805 NTB327805 NJF327805 MZJ327805 MPN327805 MFR327805 LVV327805 LLZ327805 LCD327805 KSH327805 KIL327805 JYP327805 JOT327805 JEX327805 IVB327805 ILF327805 IBJ327805 HRN327805 HHR327805 GXV327805 GNZ327805 GED327805 FUH327805 FKL327805 FAP327805 EQT327805 EGX327805 DXB327805 DNF327805 DDJ327805 CTN327805 CJR327805 BZV327805 BPZ327805 BGD327805 AWH327805 AML327805 ACP327805 ST327805 IX327805 B327805 WVJ262269 WLN262269 WBR262269 VRV262269 VHZ262269 UYD262269 UOH262269 UEL262269 TUP262269 TKT262269 TAX262269 SRB262269 SHF262269 RXJ262269 RNN262269 RDR262269 QTV262269 QJZ262269 QAD262269 PQH262269 PGL262269 OWP262269 OMT262269 OCX262269 NTB262269 NJF262269 MZJ262269 MPN262269 MFR262269 LVV262269 LLZ262269 LCD262269 KSH262269 KIL262269 JYP262269 JOT262269 JEX262269 IVB262269 ILF262269 IBJ262269 HRN262269 HHR262269 GXV262269 GNZ262269 GED262269 FUH262269 FKL262269 FAP262269 EQT262269 EGX262269 DXB262269 DNF262269 DDJ262269 CTN262269 CJR262269 BZV262269 BPZ262269 BGD262269 AWH262269 AML262269 ACP262269 ST262269 IX262269 B262269 WVJ196733 WLN196733 WBR196733 VRV196733 VHZ196733 UYD196733 UOH196733 UEL196733 TUP196733 TKT196733 TAX196733 SRB196733 SHF196733 RXJ196733 RNN196733 RDR196733 QTV196733 QJZ196733 QAD196733 PQH196733 PGL196733 OWP196733 OMT196733 OCX196733 NTB196733 NJF196733 MZJ196733 MPN196733 MFR196733 LVV196733 LLZ196733 LCD196733 KSH196733 KIL196733 JYP196733 JOT196733 JEX196733 IVB196733 ILF196733 IBJ196733 HRN196733 HHR196733 GXV196733 GNZ196733 GED196733 FUH196733 FKL196733 FAP196733 EQT196733 EGX196733 DXB196733 DNF196733 DDJ196733 CTN196733 CJR196733 BZV196733 BPZ196733 BGD196733 AWH196733 AML196733 ACP196733 ST196733 IX196733 B196733 WVJ131197 WLN131197 WBR131197 VRV131197 VHZ131197 UYD131197 UOH131197 UEL131197 TUP131197 TKT131197 TAX131197 SRB131197 SHF131197 RXJ131197 RNN131197 RDR131197 QTV131197 QJZ131197 QAD131197 PQH131197 PGL131197 OWP131197 OMT131197 OCX131197 NTB131197 NJF131197 MZJ131197 MPN131197 MFR131197 LVV131197 LLZ131197 LCD131197 KSH131197 KIL131197 JYP131197 JOT131197 JEX131197 IVB131197 ILF131197 IBJ131197 HRN131197 HHR131197 GXV131197 GNZ131197 GED131197 FUH131197 FKL131197 FAP131197 EQT131197 EGX131197 DXB131197 DNF131197 DDJ131197 CTN131197 CJR131197 BZV131197 BPZ131197 BGD131197 AWH131197 AML131197 ACP131197 ST131197 IX131197 B131197 WVJ65661 WLN65661 WBR65661 VRV65661 VHZ65661 UYD65661 UOH65661 UEL65661 TUP65661 TKT65661 TAX65661 SRB65661 SHF65661 RXJ65661 RNN65661 RDR65661 QTV65661 QJZ65661 QAD65661 PQH65661 PGL65661 OWP65661 OMT65661 OCX65661 NTB65661 NJF65661 MZJ65661 MPN65661 MFR65661 LVV65661 LLZ65661 LCD65661 KSH65661 KIL65661 JYP65661 JOT65661 JEX65661 IVB65661 ILF65661 IBJ65661 HRN65661 HHR65661 GXV65661 GNZ65661 GED65661 FUH65661 FKL65661 FAP65661 EQT65661 EGX65661 DXB65661 DNF65661 DDJ65661 CTN65661 CJR65661 BZV65661 BPZ65661 BGD65661 AWH65661 AML65661 ACP65661 ST65661 IX65661 B65661 WVJ123 WLN123 WBR123 VRV123 VHZ123 UYD123 UOH123 UEL123 TUP123 TKT123 TAX123 SRB123 SHF123 RXJ123 RNN123 RDR123 QTV123 QJZ123 QAD123 PQH123 PGL123 OWP123 OMT123 OCX123 NTB123 NJF123 MZJ123 MPN123 MFR123 LVV123 LLZ123 LCD123 KSH123 KIL123 JYP123 JOT123 JEX123 IVB123 ILF123 IBJ123 HRN123 HHR123 GXV123 GNZ123 GED123 FUH123 FKL123 FAP123 EQT123 EGX123 DXB123 DNF123 DDJ123 CTN123 CJR123 BZV123 BPZ123 BGD123 AWH123 AML123 ACP123 ST123 IX123 WLN983261 WVJ983195 WLN983195 WBR983195 VRV983195 VHZ983195 UYD983195 UOH983195 UEL983195 TUP983195 TKT983195 TAX983195 SRB983195 SHF983195 RXJ983195 RNN983195 RDR983195 QTV983195 QJZ983195 QAD983195 PQH983195 PGL983195 OWP983195 OMT983195 OCX983195 NTB983195 NJF983195 MZJ983195 MPN983195 MFR983195 LVV983195 LLZ983195 LCD983195 KSH983195 KIL983195 JYP983195 JOT983195 JEX983195 IVB983195 ILF983195 IBJ983195 HRN983195 HHR983195 GXV983195 GNZ983195 GED983195 FUH983195 FKL983195 FAP983195 EQT983195 EGX983195 DXB983195 DNF983195 DDJ983195 CTN983195 CJR983195 BZV983195 BPZ983195 BGD983195 AWH983195 AML983195 ACP983195 ST983195 IX983195 B983195 WVJ917659 WLN917659 WBR917659 VRV917659 VHZ917659 UYD917659 UOH917659 UEL917659 TUP917659 TKT917659 TAX917659 SRB917659 SHF917659 RXJ917659 RNN917659 RDR917659 QTV917659 QJZ917659 QAD917659 PQH917659 PGL917659 OWP917659 OMT917659 OCX917659 NTB917659 NJF917659 MZJ917659 MPN917659 MFR917659 LVV917659 LLZ917659 LCD917659 KSH917659 KIL917659 JYP917659 JOT917659 JEX917659 IVB917659 ILF917659 IBJ917659 HRN917659 HHR917659 GXV917659 GNZ917659 GED917659 FUH917659 FKL917659 FAP917659 EQT917659 EGX917659 DXB917659 DNF917659 DDJ917659 CTN917659 CJR917659 BZV917659 BPZ917659 BGD917659 AWH917659 AML917659 ACP917659 ST917659 IX917659 B917659 WVJ852123 WLN852123 WBR852123 VRV852123 VHZ852123 UYD852123 UOH852123 UEL852123 TUP852123 TKT852123 TAX852123 SRB852123 SHF852123 RXJ852123 RNN852123 RDR852123 QTV852123 QJZ852123 QAD852123 PQH852123 PGL852123 OWP852123 OMT852123 OCX852123 NTB852123 NJF852123 MZJ852123 MPN852123 MFR852123 LVV852123 LLZ852123 LCD852123 KSH852123 KIL852123 JYP852123 JOT852123 JEX852123 IVB852123 ILF852123 IBJ852123 HRN852123 HHR852123 GXV852123 GNZ852123 GED852123 FUH852123 FKL852123 FAP852123 EQT852123 EGX852123 DXB852123 DNF852123 DDJ852123 CTN852123 CJR852123 BZV852123 BPZ852123 BGD852123 AWH852123 AML852123 ACP852123 ST852123 IX852123 B852123 WVJ786587 WLN786587 WBR786587 VRV786587 VHZ786587 UYD786587 UOH786587 UEL786587 TUP786587 TKT786587 TAX786587 SRB786587 SHF786587 RXJ786587 RNN786587 RDR786587 QTV786587 QJZ786587 QAD786587 PQH786587 PGL786587 OWP786587 OMT786587 OCX786587 NTB786587 NJF786587 MZJ786587 MPN786587 MFR786587 LVV786587 LLZ786587 LCD786587 KSH786587 KIL786587 JYP786587 JOT786587 JEX786587 IVB786587 ILF786587 IBJ786587 HRN786587 HHR786587 GXV786587 GNZ786587 GED786587 FUH786587 FKL786587 FAP786587 EQT786587 EGX786587 DXB786587 DNF786587 DDJ786587 CTN786587 CJR786587 BZV786587 BPZ786587 BGD786587 AWH786587 AML786587 ACP786587 ST786587 IX786587 B786587 WVJ721051 WLN721051 WBR721051 VRV721051 VHZ721051 UYD721051 UOH721051 UEL721051 TUP721051 TKT721051 TAX721051 SRB721051 SHF721051 RXJ721051 RNN721051 RDR721051 QTV721051 QJZ721051 QAD721051 PQH721051 PGL721051 OWP721051 OMT721051 OCX721051 NTB721051 NJF721051 MZJ721051 MPN721051 MFR721051 LVV721051 LLZ721051 LCD721051 KSH721051 KIL721051 JYP721051 JOT721051 JEX721051 IVB721051 ILF721051 IBJ721051 HRN721051 HHR721051 GXV721051 GNZ721051 GED721051 FUH721051 FKL721051 FAP721051 EQT721051 EGX721051 DXB721051 DNF721051 DDJ721051 CTN721051 CJR721051 BZV721051 BPZ721051 BGD721051 AWH721051 AML721051 ACP721051 ST721051 IX721051 B721051 WVJ655515 WLN655515 WBR655515 VRV655515 VHZ655515 UYD655515 UOH655515 UEL655515 TUP655515 TKT655515 TAX655515 SRB655515 SHF655515 RXJ655515 RNN655515 RDR655515 QTV655515 QJZ655515 QAD655515 PQH655515 PGL655515 OWP655515 OMT655515 OCX655515 NTB655515 NJF655515 MZJ655515 MPN655515 MFR655515 LVV655515 LLZ655515 LCD655515 KSH655515 KIL655515 JYP655515 JOT655515 JEX655515 IVB655515 ILF655515 IBJ655515 HRN655515 HHR655515 GXV655515 GNZ655515 GED655515 FUH655515 FKL655515 FAP655515 EQT655515 EGX655515 DXB655515 DNF655515 DDJ655515 CTN655515 CJR655515 BZV655515 BPZ655515 BGD655515 AWH655515 AML655515 ACP655515 ST655515 IX655515 B655515 WVJ589979 WLN589979 WBR589979 VRV589979 VHZ589979 UYD589979 UOH589979 UEL589979 TUP589979 TKT589979 TAX589979 SRB589979 SHF589979 RXJ589979 RNN589979 RDR589979 QTV589979 QJZ589979 QAD589979 PQH589979 PGL589979 OWP589979 OMT589979 OCX589979 NTB589979 NJF589979 MZJ589979 MPN589979 MFR589979 LVV589979 LLZ589979 LCD589979 KSH589979 KIL589979 JYP589979 JOT589979 JEX589979 IVB589979 ILF589979 IBJ589979 HRN589979 HHR589979 GXV589979 GNZ589979 GED589979 FUH589979 FKL589979 FAP589979 EQT589979 EGX589979 DXB589979 DNF589979 DDJ589979 CTN589979 CJR589979 BZV589979 BPZ589979 BGD589979 AWH589979 AML589979 ACP589979 ST589979 IX589979 B589979 WVJ524443 WLN524443 WBR524443 VRV524443 VHZ524443 UYD524443 UOH524443 UEL524443 TUP524443 TKT524443 TAX524443 SRB524443 SHF524443 RXJ524443 RNN524443 RDR524443 QTV524443 QJZ524443 QAD524443 PQH524443 PGL524443 OWP524443 OMT524443 OCX524443 NTB524443 NJF524443 MZJ524443 MPN524443 MFR524443 LVV524443 LLZ524443 LCD524443 KSH524443 KIL524443 JYP524443 JOT524443 JEX524443 IVB524443 ILF524443 IBJ524443 HRN524443 HHR524443 GXV524443 GNZ524443 GED524443 FUH524443 FKL524443 FAP524443 EQT524443 EGX524443 DXB524443 DNF524443 DDJ524443 CTN524443 CJR524443 BZV524443 BPZ524443 BGD524443 AWH524443 AML524443 ACP524443 ST524443 IX524443 B524443 WVJ458907 WLN458907 WBR458907 VRV458907 VHZ458907 UYD458907 UOH458907 UEL458907 TUP458907 TKT458907 TAX458907 SRB458907 SHF458907 RXJ458907 RNN458907 RDR458907 QTV458907 QJZ458907 QAD458907 PQH458907 PGL458907 OWP458907 OMT458907 OCX458907 NTB458907 NJF458907 MZJ458907 MPN458907 MFR458907 LVV458907 LLZ458907 LCD458907 KSH458907 KIL458907 JYP458907 JOT458907 JEX458907 IVB458907 ILF458907 IBJ458907 HRN458907 HHR458907 GXV458907 GNZ458907 GED458907 FUH458907 FKL458907 FAP458907 EQT458907 EGX458907 DXB458907 DNF458907 DDJ458907 CTN458907 CJR458907 BZV458907 BPZ458907 BGD458907 AWH458907 AML458907 ACP458907 ST458907 IX458907 B458907 WVJ393371 WLN393371 WBR393371 VRV393371 VHZ393371 UYD393371 UOH393371 UEL393371 TUP393371 TKT393371 TAX393371 SRB393371 SHF393371 RXJ393371 RNN393371 RDR393371 QTV393371 QJZ393371 QAD393371 PQH393371 PGL393371 OWP393371 OMT393371 OCX393371 NTB393371 NJF393371 MZJ393371 MPN393371 MFR393371 LVV393371 LLZ393371 LCD393371 KSH393371 KIL393371 JYP393371 JOT393371 JEX393371 IVB393371 ILF393371 IBJ393371 HRN393371 HHR393371 GXV393371 GNZ393371 GED393371 FUH393371 FKL393371 FAP393371 EQT393371 EGX393371 DXB393371 DNF393371 DDJ393371 CTN393371 CJR393371 BZV393371 BPZ393371 BGD393371 AWH393371 AML393371 ACP393371 ST393371 IX393371 B393371 WVJ327835 WLN327835 WBR327835 VRV327835 VHZ327835 UYD327835 UOH327835 UEL327835 TUP327835 TKT327835 TAX327835 SRB327835 SHF327835 RXJ327835 RNN327835 RDR327835 QTV327835 QJZ327835 QAD327835 PQH327835 PGL327835 OWP327835 OMT327835 OCX327835 NTB327835 NJF327835 MZJ327835 MPN327835 MFR327835 LVV327835 LLZ327835 LCD327835 KSH327835 KIL327835 JYP327835 JOT327835 JEX327835 IVB327835 ILF327835 IBJ327835 HRN327835 HHR327835 GXV327835 GNZ327835 GED327835 FUH327835 FKL327835 FAP327835 EQT327835 EGX327835 DXB327835 DNF327835 DDJ327835 CTN327835 CJR327835 BZV327835 BPZ327835 BGD327835 AWH327835 AML327835 ACP327835 ST327835 IX327835 B327835 WVJ262299 WLN262299 WBR262299 VRV262299 VHZ262299 UYD262299 UOH262299 UEL262299 TUP262299 TKT262299 TAX262299 SRB262299 SHF262299 RXJ262299 RNN262299 RDR262299 QTV262299 QJZ262299 QAD262299 PQH262299 PGL262299 OWP262299 OMT262299 OCX262299 NTB262299 NJF262299 MZJ262299 MPN262299 MFR262299 LVV262299 LLZ262299 LCD262299 KSH262299 KIL262299 JYP262299 JOT262299 JEX262299 IVB262299 ILF262299 IBJ262299 HRN262299 HHR262299 GXV262299 GNZ262299 GED262299 FUH262299 FKL262299 FAP262299 EQT262299 EGX262299 DXB262299 DNF262299 DDJ262299 CTN262299 CJR262299 BZV262299 BPZ262299 BGD262299 AWH262299 AML262299 ACP262299 ST262299 IX262299 B262299 WVJ196763 WLN196763 WBR196763 VRV196763 VHZ196763 UYD196763 UOH196763 UEL196763 TUP196763 TKT196763 TAX196763 SRB196763 SHF196763 RXJ196763 RNN196763 RDR196763 QTV196763 QJZ196763 QAD196763 PQH196763 PGL196763 OWP196763 OMT196763 OCX196763 NTB196763 NJF196763 MZJ196763 MPN196763 MFR196763 LVV196763 LLZ196763 LCD196763 KSH196763 KIL196763 JYP196763 JOT196763 JEX196763 IVB196763 ILF196763 IBJ196763 HRN196763 HHR196763 GXV196763 GNZ196763 GED196763 FUH196763 FKL196763 FAP196763 EQT196763 EGX196763 DXB196763 DNF196763 DDJ196763 CTN196763 CJR196763 BZV196763 BPZ196763 BGD196763 AWH196763 AML196763 ACP196763 ST196763 IX196763 B196763 WVJ131227 WLN131227 WBR131227 VRV131227 VHZ131227 UYD131227 UOH131227 UEL131227 TUP131227 TKT131227 TAX131227 SRB131227 SHF131227 RXJ131227 RNN131227 RDR131227 QTV131227 QJZ131227 QAD131227 PQH131227 PGL131227 OWP131227 OMT131227 OCX131227 NTB131227 NJF131227 MZJ131227 MPN131227 MFR131227 LVV131227 LLZ131227 LCD131227 KSH131227 KIL131227 JYP131227 JOT131227 JEX131227 IVB131227 ILF131227 IBJ131227 HRN131227 HHR131227 GXV131227 GNZ131227 GED131227 FUH131227 FKL131227 FAP131227 EQT131227 EGX131227 DXB131227 DNF131227 DDJ131227 CTN131227 CJR131227 BZV131227 BPZ131227 BGD131227 AWH131227 AML131227 ACP131227 ST131227 IX131227 B131227 WVJ65691 WLN65691 WBR65691 VRV65691 VHZ65691 UYD65691 UOH65691 UEL65691 TUP65691 TKT65691 TAX65691 SRB65691 SHF65691 RXJ65691 RNN65691 RDR65691 QTV65691 QJZ65691 QAD65691 PQH65691 PGL65691 OWP65691 OMT65691 OCX65691 NTB65691 NJF65691 MZJ65691 MPN65691 MFR65691 LVV65691 LLZ65691 LCD65691 KSH65691 KIL65691 JYP65691 JOT65691 JEX65691 IVB65691 ILF65691 IBJ65691 HRN65691 HHR65691 GXV65691 GNZ65691 GED65691 FUH65691 FKL65691 FAP65691 EQT65691 EGX65691 DXB65691 DNF65691 DDJ65691 CTN65691 CJR65691 BZV65691 BPZ65691 BGD65691 AWH65691 AML65691 ACP65691 ST65691 IX65691 B65691 WVJ154 WLN154 WBR154 VRV154 VHZ154 UYD154 UOH154 UEL154 TUP154 TKT154 TAX154 SRB154 SHF154 RXJ154 RNN154 RDR154 QTV154 QJZ154 QAD154 PQH154 PGL154 OWP154 OMT154 OCX154 NTB154 NJF154 MZJ154 MPN154 MFR154 LVV154 LLZ154 LCD154 KSH154 KIL154 JYP154 JOT154 JEX154 IVB154 ILF154 IBJ154 HRN154 HHR154 GXV154 GNZ154 GED154 FUH154 FKL154 FAP154 EQT154 EGX154 DXB154 DNF154 DDJ154 CTN154 CJR154 BZV154 BPZ154 BGD154 AWH154 AML154 ACP154 ST154 IX154 WBR983261 WVJ983132 WLN983132 WBR983132 VRV983132 VHZ983132 UYD983132 UOH983132 UEL983132 TUP983132 TKT983132 TAX983132 SRB983132 SHF983132 RXJ983132 RNN983132 RDR983132 QTV983132 QJZ983132 QAD983132 PQH983132 PGL983132 OWP983132 OMT983132 OCX983132 NTB983132 NJF983132 MZJ983132 MPN983132 MFR983132 LVV983132 LLZ983132 LCD983132 KSH983132 KIL983132 JYP983132 JOT983132 JEX983132 IVB983132 ILF983132 IBJ983132 HRN983132 HHR983132 GXV983132 GNZ983132 GED983132 FUH983132 FKL983132 FAP983132 EQT983132 EGX983132 DXB983132 DNF983132 DDJ983132 CTN983132 CJR983132 BZV983132 BPZ983132 BGD983132 AWH983132 AML983132 ACP983132 ST983132 IX983132 B983132 WVJ917596 WLN917596 WBR917596 VRV917596 VHZ917596 UYD917596 UOH917596 UEL917596 TUP917596 TKT917596 TAX917596 SRB917596 SHF917596 RXJ917596 RNN917596 RDR917596 QTV917596 QJZ917596 QAD917596 PQH917596 PGL917596 OWP917596 OMT917596 OCX917596 NTB917596 NJF917596 MZJ917596 MPN917596 MFR917596 LVV917596 LLZ917596 LCD917596 KSH917596 KIL917596 JYP917596 JOT917596 JEX917596 IVB917596 ILF917596 IBJ917596 HRN917596 HHR917596 GXV917596 GNZ917596 GED917596 FUH917596 FKL917596 FAP917596 EQT917596 EGX917596 DXB917596 DNF917596 DDJ917596 CTN917596 CJR917596 BZV917596 BPZ917596 BGD917596 AWH917596 AML917596 ACP917596 ST917596 IX917596 B917596 WVJ852060 WLN852060 WBR852060 VRV852060 VHZ852060 UYD852060 UOH852060 UEL852060 TUP852060 TKT852060 TAX852060 SRB852060 SHF852060 RXJ852060 RNN852060 RDR852060 QTV852060 QJZ852060 QAD852060 PQH852060 PGL852060 OWP852060 OMT852060 OCX852060 NTB852060 NJF852060 MZJ852060 MPN852060 MFR852060 LVV852060 LLZ852060 LCD852060 KSH852060 KIL852060 JYP852060 JOT852060 JEX852060 IVB852060 ILF852060 IBJ852060 HRN852060 HHR852060 GXV852060 GNZ852060 GED852060 FUH852060 FKL852060 FAP852060 EQT852060 EGX852060 DXB852060 DNF852060 DDJ852060 CTN852060 CJR852060 BZV852060 BPZ852060 BGD852060 AWH852060 AML852060 ACP852060 ST852060 IX852060 B852060 WVJ786524 WLN786524 WBR786524 VRV786524 VHZ786524 UYD786524 UOH786524 UEL786524 TUP786524 TKT786524 TAX786524 SRB786524 SHF786524 RXJ786524 RNN786524 RDR786524 QTV786524 QJZ786524 QAD786524 PQH786524 PGL786524 OWP786524 OMT786524 OCX786524 NTB786524 NJF786524 MZJ786524 MPN786524 MFR786524 LVV786524 LLZ786524 LCD786524 KSH786524 KIL786524 JYP786524 JOT786524 JEX786524 IVB786524 ILF786524 IBJ786524 HRN786524 HHR786524 GXV786524 GNZ786524 GED786524 FUH786524 FKL786524 FAP786524 EQT786524 EGX786524 DXB786524 DNF786524 DDJ786524 CTN786524 CJR786524 BZV786524 BPZ786524 BGD786524 AWH786524 AML786524 ACP786524 ST786524 IX786524 B786524 WVJ720988 WLN720988 WBR720988 VRV720988 VHZ720988 UYD720988 UOH720988 UEL720988 TUP720988 TKT720988 TAX720988 SRB720988 SHF720988 RXJ720988 RNN720988 RDR720988 QTV720988 QJZ720988 QAD720988 PQH720988 PGL720988 OWP720988 OMT720988 OCX720988 NTB720988 NJF720988 MZJ720988 MPN720988 MFR720988 LVV720988 LLZ720988 LCD720988 KSH720988 KIL720988 JYP720988 JOT720988 JEX720988 IVB720988 ILF720988 IBJ720988 HRN720988 HHR720988 GXV720988 GNZ720988 GED720988 FUH720988 FKL720988 FAP720988 EQT720988 EGX720988 DXB720988 DNF720988 DDJ720988 CTN720988 CJR720988 BZV720988 BPZ720988 BGD720988 AWH720988 AML720988 ACP720988 ST720988 IX720988 B720988 WVJ655452 WLN655452 WBR655452 VRV655452 VHZ655452 UYD655452 UOH655452 UEL655452 TUP655452 TKT655452 TAX655452 SRB655452 SHF655452 RXJ655452 RNN655452 RDR655452 QTV655452 QJZ655452 QAD655452 PQH655452 PGL655452 OWP655452 OMT655452 OCX655452 NTB655452 NJF655452 MZJ655452 MPN655452 MFR655452 LVV655452 LLZ655452 LCD655452 KSH655452 KIL655452 JYP655452 JOT655452 JEX655452 IVB655452 ILF655452 IBJ655452 HRN655452 HHR655452 GXV655452 GNZ655452 GED655452 FUH655452 FKL655452 FAP655452 EQT655452 EGX655452 DXB655452 DNF655452 DDJ655452 CTN655452 CJR655452 BZV655452 BPZ655452 BGD655452 AWH655452 AML655452 ACP655452 ST655452 IX655452 B655452 WVJ589916 WLN589916 WBR589916 VRV589916 VHZ589916 UYD589916 UOH589916 UEL589916 TUP589916 TKT589916 TAX589916 SRB589916 SHF589916 RXJ589916 RNN589916 RDR589916 QTV589916 QJZ589916 QAD589916 PQH589916 PGL589916 OWP589916 OMT589916 OCX589916 NTB589916 NJF589916 MZJ589916 MPN589916 MFR589916 LVV589916 LLZ589916 LCD589916 KSH589916 KIL589916 JYP589916 JOT589916 JEX589916 IVB589916 ILF589916 IBJ589916 HRN589916 HHR589916 GXV589916 GNZ589916 GED589916 FUH589916 FKL589916 FAP589916 EQT589916 EGX589916 DXB589916 DNF589916 DDJ589916 CTN589916 CJR589916 BZV589916 BPZ589916 BGD589916 AWH589916 AML589916 ACP589916 ST589916 IX589916 B589916 WVJ524380 WLN524380 WBR524380 VRV524380 VHZ524380 UYD524380 UOH524380 UEL524380 TUP524380 TKT524380 TAX524380 SRB524380 SHF524380 RXJ524380 RNN524380 RDR524380 QTV524380 QJZ524380 QAD524380 PQH524380 PGL524380 OWP524380 OMT524380 OCX524380 NTB524380 NJF524380 MZJ524380 MPN524380 MFR524380 LVV524380 LLZ524380 LCD524380 KSH524380 KIL524380 JYP524380 JOT524380 JEX524380 IVB524380 ILF524380 IBJ524380 HRN524380 HHR524380 GXV524380 GNZ524380 GED524380 FUH524380 FKL524380 FAP524380 EQT524380 EGX524380 DXB524380 DNF524380 DDJ524380 CTN524380 CJR524380 BZV524380 BPZ524380 BGD524380 AWH524380 AML524380 ACP524380 ST524380 IX524380 B524380 WVJ458844 WLN458844 WBR458844 VRV458844 VHZ458844 UYD458844 UOH458844 UEL458844 TUP458844 TKT458844 TAX458844 SRB458844 SHF458844 RXJ458844 RNN458844 RDR458844 QTV458844 QJZ458844 QAD458844 PQH458844 PGL458844 OWP458844 OMT458844 OCX458844 NTB458844 NJF458844 MZJ458844 MPN458844 MFR458844 LVV458844 LLZ458844 LCD458844 KSH458844 KIL458844 JYP458844 JOT458844 JEX458844 IVB458844 ILF458844 IBJ458844 HRN458844 HHR458844 GXV458844 GNZ458844 GED458844 FUH458844 FKL458844 FAP458844 EQT458844 EGX458844 DXB458844 DNF458844 DDJ458844 CTN458844 CJR458844 BZV458844 BPZ458844 BGD458844 AWH458844 AML458844 ACP458844 ST458844 IX458844 B458844 WVJ393308 WLN393308 WBR393308 VRV393308 VHZ393308 UYD393308 UOH393308 UEL393308 TUP393308 TKT393308 TAX393308 SRB393308 SHF393308 RXJ393308 RNN393308 RDR393308 QTV393308 QJZ393308 QAD393308 PQH393308 PGL393308 OWP393308 OMT393308 OCX393308 NTB393308 NJF393308 MZJ393308 MPN393308 MFR393308 LVV393308 LLZ393308 LCD393308 KSH393308 KIL393308 JYP393308 JOT393308 JEX393308 IVB393308 ILF393308 IBJ393308 HRN393308 HHR393308 GXV393308 GNZ393308 GED393308 FUH393308 FKL393308 FAP393308 EQT393308 EGX393308 DXB393308 DNF393308 DDJ393308 CTN393308 CJR393308 BZV393308 BPZ393308 BGD393308 AWH393308 AML393308 ACP393308 ST393308 IX393308 B393308 WVJ327772 WLN327772 WBR327772 VRV327772 VHZ327772 UYD327772 UOH327772 UEL327772 TUP327772 TKT327772 TAX327772 SRB327772 SHF327772 RXJ327772 RNN327772 RDR327772 QTV327772 QJZ327772 QAD327772 PQH327772 PGL327772 OWP327772 OMT327772 OCX327772 NTB327772 NJF327772 MZJ327772 MPN327772 MFR327772 LVV327772 LLZ327772 LCD327772 KSH327772 KIL327772 JYP327772 JOT327772 JEX327772 IVB327772 ILF327772 IBJ327772 HRN327772 HHR327772 GXV327772 GNZ327772 GED327772 FUH327772 FKL327772 FAP327772 EQT327772 EGX327772 DXB327772 DNF327772 DDJ327772 CTN327772 CJR327772 BZV327772 BPZ327772 BGD327772 AWH327772 AML327772 ACP327772 ST327772 IX327772 B327772 WVJ262236 WLN262236 WBR262236 VRV262236 VHZ262236 UYD262236 UOH262236 UEL262236 TUP262236 TKT262236 TAX262236 SRB262236 SHF262236 RXJ262236 RNN262236 RDR262236 QTV262236 QJZ262236 QAD262236 PQH262236 PGL262236 OWP262236 OMT262236 OCX262236 NTB262236 NJF262236 MZJ262236 MPN262236 MFR262236 LVV262236 LLZ262236 LCD262236 KSH262236 KIL262236 JYP262236 JOT262236 JEX262236 IVB262236 ILF262236 IBJ262236 HRN262236 HHR262236 GXV262236 GNZ262236 GED262236 FUH262236 FKL262236 FAP262236 EQT262236 EGX262236 DXB262236 DNF262236 DDJ262236 CTN262236 CJR262236 BZV262236 BPZ262236 BGD262236 AWH262236 AML262236 ACP262236 ST262236 IX262236 B262236 WVJ196700 WLN196700 WBR196700 VRV196700 VHZ196700 UYD196700 UOH196700 UEL196700 TUP196700 TKT196700 TAX196700 SRB196700 SHF196700 RXJ196700 RNN196700 RDR196700 QTV196700 QJZ196700 QAD196700 PQH196700 PGL196700 OWP196700 OMT196700 OCX196700 NTB196700 NJF196700 MZJ196700 MPN196700 MFR196700 LVV196700 LLZ196700 LCD196700 KSH196700 KIL196700 JYP196700 JOT196700 JEX196700 IVB196700 ILF196700 IBJ196700 HRN196700 HHR196700 GXV196700 GNZ196700 GED196700 FUH196700 FKL196700 FAP196700 EQT196700 EGX196700 DXB196700 DNF196700 DDJ196700 CTN196700 CJR196700 BZV196700 BPZ196700 BGD196700 AWH196700 AML196700 ACP196700 ST196700 IX196700 B196700 WVJ131164 WLN131164 WBR131164 VRV131164 VHZ131164 UYD131164 UOH131164 UEL131164 TUP131164 TKT131164 TAX131164 SRB131164 SHF131164 RXJ131164 RNN131164 RDR131164 QTV131164 QJZ131164 QAD131164 PQH131164 PGL131164 OWP131164 OMT131164 OCX131164 NTB131164 NJF131164 MZJ131164 MPN131164 MFR131164 LVV131164 LLZ131164 LCD131164 KSH131164 KIL131164 JYP131164 JOT131164 JEX131164 IVB131164 ILF131164 IBJ131164 HRN131164 HHR131164 GXV131164 GNZ131164 GED131164 FUH131164 FKL131164 FAP131164 EQT131164 EGX131164 DXB131164 DNF131164 DDJ131164 CTN131164 CJR131164 BZV131164 BPZ131164 BGD131164 AWH131164 AML131164 ACP131164 ST131164 IX131164 B131164 WVJ65628 WLN65628 WBR65628 VRV65628 VHZ65628 UYD65628 UOH65628 UEL65628 TUP65628 TKT65628 TAX65628 SRB65628 SHF65628 RXJ65628 RNN65628 RDR65628 QTV65628 QJZ65628 QAD65628 PQH65628 PGL65628 OWP65628 OMT65628 OCX65628 NTB65628 NJF65628 MZJ65628 MPN65628 MFR65628 LVV65628 LLZ65628 LCD65628 KSH65628 KIL65628 JYP65628 JOT65628 JEX65628 IVB65628 ILF65628 IBJ65628 HRN65628 HHR65628 GXV65628 GNZ65628 GED65628 FUH65628 FKL65628 FAP65628 EQT65628 EGX65628 DXB65628 DNF65628 DDJ65628 CTN65628 CJR65628 BZV65628 BPZ65628 BGD65628 AWH65628 AML65628 ACP65628 ST65628 IX65628 B65628 WVJ90 WLN90 WBR90 VRV90 VHZ90 UYD90 UOH90 UEL90 TUP90 TKT90 TAX90 SRB90 SHF90 RXJ90 RNN90 RDR90 QTV90 QJZ90 QAD90 PQH90 PGL90 OWP90 OMT90 OCX90 NTB90 NJF90 MZJ90 MPN90 MFR90 LVV90 LLZ90 LCD90 KSH90 KIL90 JYP90 JOT90 JEX90 IVB90 ILF90 IBJ90 HRN90 HHR90 GXV90 GNZ90 GED90 FUH90 FKL90 FAP90 EQT90 EGX90 DXB90 DNF90 DDJ90 CTN90 CJR90 BZV90 BPZ90 BGD90 AWH90 AML90 ACP90 ST90 IX90 VRV983261 WVJ983137 WLN983137 WBR983137 VRV983137 VHZ983137 UYD983137 UOH983137 UEL983137 TUP983137 TKT983137 TAX983137 SRB983137 SHF983137 RXJ983137 RNN983137 RDR983137 QTV983137 QJZ983137 QAD983137 PQH983137 PGL983137 OWP983137 OMT983137 OCX983137 NTB983137 NJF983137 MZJ983137 MPN983137 MFR983137 LVV983137 LLZ983137 LCD983137 KSH983137 KIL983137 JYP983137 JOT983137 JEX983137 IVB983137 ILF983137 IBJ983137 HRN983137 HHR983137 GXV983137 GNZ983137 GED983137 FUH983137 FKL983137 FAP983137 EQT983137 EGX983137 DXB983137 DNF983137 DDJ983137 CTN983137 CJR983137 BZV983137 BPZ983137 BGD983137 AWH983137 AML983137 ACP983137 ST983137 IX983137 B983137 WVJ917601 WLN917601 WBR917601 VRV917601 VHZ917601 UYD917601 UOH917601 UEL917601 TUP917601 TKT917601 TAX917601 SRB917601 SHF917601 RXJ917601 RNN917601 RDR917601 QTV917601 QJZ917601 QAD917601 PQH917601 PGL917601 OWP917601 OMT917601 OCX917601 NTB917601 NJF917601 MZJ917601 MPN917601 MFR917601 LVV917601 LLZ917601 LCD917601 KSH917601 KIL917601 JYP917601 JOT917601 JEX917601 IVB917601 ILF917601 IBJ917601 HRN917601 HHR917601 GXV917601 GNZ917601 GED917601 FUH917601 FKL917601 FAP917601 EQT917601 EGX917601 DXB917601 DNF917601 DDJ917601 CTN917601 CJR917601 BZV917601 BPZ917601 BGD917601 AWH917601 AML917601 ACP917601 ST917601 IX917601 B917601 WVJ852065 WLN852065 WBR852065 VRV852065 VHZ852065 UYD852065 UOH852065 UEL852065 TUP852065 TKT852065 TAX852065 SRB852065 SHF852065 RXJ852065 RNN852065 RDR852065 QTV852065 QJZ852065 QAD852065 PQH852065 PGL852065 OWP852065 OMT852065 OCX852065 NTB852065 NJF852065 MZJ852065 MPN852065 MFR852065 LVV852065 LLZ852065 LCD852065 KSH852065 KIL852065 JYP852065 JOT852065 JEX852065 IVB852065 ILF852065 IBJ852065 HRN852065 HHR852065 GXV852065 GNZ852065 GED852065 FUH852065 FKL852065 FAP852065 EQT852065 EGX852065 DXB852065 DNF852065 DDJ852065 CTN852065 CJR852065 BZV852065 BPZ852065 BGD852065 AWH852065 AML852065 ACP852065 ST852065 IX852065 B852065 WVJ786529 WLN786529 WBR786529 VRV786529 VHZ786529 UYD786529 UOH786529 UEL786529 TUP786529 TKT786529 TAX786529 SRB786529 SHF786529 RXJ786529 RNN786529 RDR786529 QTV786529 QJZ786529 QAD786529 PQH786529 PGL786529 OWP786529 OMT786529 OCX786529 NTB786529 NJF786529 MZJ786529 MPN786529 MFR786529 LVV786529 LLZ786529 LCD786529 KSH786529 KIL786529 JYP786529 JOT786529 JEX786529 IVB786529 ILF786529 IBJ786529 HRN786529 HHR786529 GXV786529 GNZ786529 GED786529 FUH786529 FKL786529 FAP786529 EQT786529 EGX786529 DXB786529 DNF786529 DDJ786529 CTN786529 CJR786529 BZV786529 BPZ786529 BGD786529 AWH786529 AML786529 ACP786529 ST786529 IX786529 B786529 WVJ720993 WLN720993 WBR720993 VRV720993 VHZ720993 UYD720993 UOH720993 UEL720993 TUP720993 TKT720993 TAX720993 SRB720993 SHF720993 RXJ720993 RNN720993 RDR720993 QTV720993 QJZ720993 QAD720993 PQH720993 PGL720993 OWP720993 OMT720993 OCX720993 NTB720993 NJF720993 MZJ720993 MPN720993 MFR720993 LVV720993 LLZ720993 LCD720993 KSH720993 KIL720993 JYP720993 JOT720993 JEX720993 IVB720993 ILF720993 IBJ720993 HRN720993 HHR720993 GXV720993 GNZ720993 GED720993 FUH720993 FKL720993 FAP720993 EQT720993 EGX720993 DXB720993 DNF720993 DDJ720993 CTN720993 CJR720993 BZV720993 BPZ720993 BGD720993 AWH720993 AML720993 ACP720993 ST720993 IX720993 B720993 WVJ655457 WLN655457 WBR655457 VRV655457 VHZ655457 UYD655457 UOH655457 UEL655457 TUP655457 TKT655457 TAX655457 SRB655457 SHF655457 RXJ655457 RNN655457 RDR655457 QTV655457 QJZ655457 QAD655457 PQH655457 PGL655457 OWP655457 OMT655457 OCX655457 NTB655457 NJF655457 MZJ655457 MPN655457 MFR655457 LVV655457 LLZ655457 LCD655457 KSH655457 KIL655457 JYP655457 JOT655457 JEX655457 IVB655457 ILF655457 IBJ655457 HRN655457 HHR655457 GXV655457 GNZ655457 GED655457 FUH655457 FKL655457 FAP655457 EQT655457 EGX655457 DXB655457 DNF655457 DDJ655457 CTN655457 CJR655457 BZV655457 BPZ655457 BGD655457 AWH655457 AML655457 ACP655457 ST655457 IX655457 B655457 WVJ589921 WLN589921 WBR589921 VRV589921 VHZ589921 UYD589921 UOH589921 UEL589921 TUP589921 TKT589921 TAX589921 SRB589921 SHF589921 RXJ589921 RNN589921 RDR589921 QTV589921 QJZ589921 QAD589921 PQH589921 PGL589921 OWP589921 OMT589921 OCX589921 NTB589921 NJF589921 MZJ589921 MPN589921 MFR589921 LVV589921 LLZ589921 LCD589921 KSH589921 KIL589921 JYP589921 JOT589921 JEX589921 IVB589921 ILF589921 IBJ589921 HRN589921 HHR589921 GXV589921 GNZ589921 GED589921 FUH589921 FKL589921 FAP589921 EQT589921 EGX589921 DXB589921 DNF589921 DDJ589921 CTN589921 CJR589921 BZV589921 BPZ589921 BGD589921 AWH589921 AML589921 ACP589921 ST589921 IX589921 B589921 WVJ524385 WLN524385 WBR524385 VRV524385 VHZ524385 UYD524385 UOH524385 UEL524385 TUP524385 TKT524385 TAX524385 SRB524385 SHF524385 RXJ524385 RNN524385 RDR524385 QTV524385 QJZ524385 QAD524385 PQH524385 PGL524385 OWP524385 OMT524385 OCX524385 NTB524385 NJF524385 MZJ524385 MPN524385 MFR524385 LVV524385 LLZ524385 LCD524385 KSH524385 KIL524385 JYP524385 JOT524385 JEX524385 IVB524385 ILF524385 IBJ524385 HRN524385 HHR524385 GXV524385 GNZ524385 GED524385 FUH524385 FKL524385 FAP524385 EQT524385 EGX524385 DXB524385 DNF524385 DDJ524385 CTN524385 CJR524385 BZV524385 BPZ524385 BGD524385 AWH524385 AML524385 ACP524385 ST524385 IX524385 B524385 WVJ458849 WLN458849 WBR458849 VRV458849 VHZ458849 UYD458849 UOH458849 UEL458849 TUP458849 TKT458849 TAX458849 SRB458849 SHF458849 RXJ458849 RNN458849 RDR458849 QTV458849 QJZ458849 QAD458849 PQH458849 PGL458849 OWP458849 OMT458849 OCX458849 NTB458849 NJF458849 MZJ458849 MPN458849 MFR458849 LVV458849 LLZ458849 LCD458849 KSH458849 KIL458849 JYP458849 JOT458849 JEX458849 IVB458849 ILF458849 IBJ458849 HRN458849 HHR458849 GXV458849 GNZ458849 GED458849 FUH458849 FKL458849 FAP458849 EQT458849 EGX458849 DXB458849 DNF458849 DDJ458849 CTN458849 CJR458849 BZV458849 BPZ458849 BGD458849 AWH458849 AML458849 ACP458849 ST458849 IX458849 B458849 WVJ393313 WLN393313 WBR393313 VRV393313 VHZ393313 UYD393313 UOH393313 UEL393313 TUP393313 TKT393313 TAX393313 SRB393313 SHF393313 RXJ393313 RNN393313 RDR393313 QTV393313 QJZ393313 QAD393313 PQH393313 PGL393313 OWP393313 OMT393313 OCX393313 NTB393313 NJF393313 MZJ393313 MPN393313 MFR393313 LVV393313 LLZ393313 LCD393313 KSH393313 KIL393313 JYP393313 JOT393313 JEX393313 IVB393313 ILF393313 IBJ393313 HRN393313 HHR393313 GXV393313 GNZ393313 GED393313 FUH393313 FKL393313 FAP393313 EQT393313 EGX393313 DXB393313 DNF393313 DDJ393313 CTN393313 CJR393313 BZV393313 BPZ393313 BGD393313 AWH393313 AML393313 ACP393313 ST393313 IX393313 B393313 WVJ327777 WLN327777 WBR327777 VRV327777 VHZ327777 UYD327777 UOH327777 UEL327777 TUP327777 TKT327777 TAX327777 SRB327777 SHF327777 RXJ327777 RNN327777 RDR327777 QTV327777 QJZ327777 QAD327777 PQH327777 PGL327777 OWP327777 OMT327777 OCX327777 NTB327777 NJF327777 MZJ327777 MPN327777 MFR327777 LVV327777 LLZ327777 LCD327777 KSH327777 KIL327777 JYP327777 JOT327777 JEX327777 IVB327777 ILF327777 IBJ327777 HRN327777 HHR327777 GXV327777 GNZ327777 GED327777 FUH327777 FKL327777 FAP327777 EQT327777 EGX327777 DXB327777 DNF327777 DDJ327777 CTN327777 CJR327777 BZV327777 BPZ327777 BGD327777 AWH327777 AML327777 ACP327777 ST327777 IX327777 B327777 WVJ262241 WLN262241 WBR262241 VRV262241 VHZ262241 UYD262241 UOH262241 UEL262241 TUP262241 TKT262241 TAX262241 SRB262241 SHF262241 RXJ262241 RNN262241 RDR262241 QTV262241 QJZ262241 QAD262241 PQH262241 PGL262241 OWP262241 OMT262241 OCX262241 NTB262241 NJF262241 MZJ262241 MPN262241 MFR262241 LVV262241 LLZ262241 LCD262241 KSH262241 KIL262241 JYP262241 JOT262241 JEX262241 IVB262241 ILF262241 IBJ262241 HRN262241 HHR262241 GXV262241 GNZ262241 GED262241 FUH262241 FKL262241 FAP262241 EQT262241 EGX262241 DXB262241 DNF262241 DDJ262241 CTN262241 CJR262241 BZV262241 BPZ262241 BGD262241 AWH262241 AML262241 ACP262241 ST262241 IX262241 B262241 WVJ196705 WLN196705 WBR196705 VRV196705 VHZ196705 UYD196705 UOH196705 UEL196705 TUP196705 TKT196705 TAX196705 SRB196705 SHF196705 RXJ196705 RNN196705 RDR196705 QTV196705 QJZ196705 QAD196705 PQH196705 PGL196705 OWP196705 OMT196705 OCX196705 NTB196705 NJF196705 MZJ196705 MPN196705 MFR196705 LVV196705 LLZ196705 LCD196705 KSH196705 KIL196705 JYP196705 JOT196705 JEX196705 IVB196705 ILF196705 IBJ196705 HRN196705 HHR196705 GXV196705 GNZ196705 GED196705 FUH196705 FKL196705 FAP196705 EQT196705 EGX196705 DXB196705 DNF196705 DDJ196705 CTN196705 CJR196705 BZV196705 BPZ196705 BGD196705 AWH196705 AML196705 ACP196705 ST196705 IX196705 B196705 WVJ131169 WLN131169 WBR131169 VRV131169 VHZ131169 UYD131169 UOH131169 UEL131169 TUP131169 TKT131169 TAX131169 SRB131169 SHF131169 RXJ131169 RNN131169 RDR131169 QTV131169 QJZ131169 QAD131169 PQH131169 PGL131169 OWP131169 OMT131169 OCX131169 NTB131169 NJF131169 MZJ131169 MPN131169 MFR131169 LVV131169 LLZ131169 LCD131169 KSH131169 KIL131169 JYP131169 JOT131169 JEX131169 IVB131169 ILF131169 IBJ131169 HRN131169 HHR131169 GXV131169 GNZ131169 GED131169 FUH131169 FKL131169 FAP131169 EQT131169 EGX131169 DXB131169 DNF131169 DDJ131169 CTN131169 CJR131169 BZV131169 BPZ131169 BGD131169 AWH131169 AML131169 ACP131169 ST131169 IX131169 B131169 WVJ65633 WLN65633 WBR65633 VRV65633 VHZ65633 UYD65633 UOH65633 UEL65633 TUP65633 TKT65633 TAX65633 SRB65633 SHF65633 RXJ65633 RNN65633 RDR65633 QTV65633 QJZ65633 QAD65633 PQH65633 PGL65633 OWP65633 OMT65633 OCX65633 NTB65633 NJF65633 MZJ65633 MPN65633 MFR65633 LVV65633 LLZ65633 LCD65633 KSH65633 KIL65633 JYP65633 JOT65633 JEX65633 IVB65633 ILF65633 IBJ65633 HRN65633 HHR65633 GXV65633 GNZ65633 GED65633 FUH65633 FKL65633 FAP65633 EQT65633 EGX65633 DXB65633 DNF65633 DDJ65633 CTN65633 CJR65633 BZV65633 BPZ65633 BGD65633 AWH65633 AML65633 ACP65633 ST65633 IX65633 B65633 WVJ95 WLN95 WBR95 VRV95 VHZ95 UYD95 UOH95 UEL95 TUP95 TKT95 TAX95 SRB95 SHF95 RXJ95 RNN95 RDR95 QTV95 QJZ95 QAD95 PQH95 PGL95 OWP95 OMT95 OCX95 NTB95 NJF95 MZJ95 MPN95 MFR95 LVV95 LLZ95 LCD95 KSH95 KIL95 JYP95 JOT95 JEX95 IVB95 ILF95 IBJ95 HRN95 HHR95 GXV95 GNZ95 GED95 FUH95 FKL95 FAP95 EQT95 EGX95 DXB95 DNF95 DDJ95 CTN95 CJR95 BZV95 BPZ95 BGD95 AWH95 AML95 ACP95 ST95 IX95 VHZ983261 WVJ983122 WLN983122 WBR983122 VRV983122 VHZ983122 UYD983122 UOH983122 UEL983122 TUP983122 TKT983122 TAX983122 SRB983122 SHF983122 RXJ983122 RNN983122 RDR983122 QTV983122 QJZ983122 QAD983122 PQH983122 PGL983122 OWP983122 OMT983122 OCX983122 NTB983122 NJF983122 MZJ983122 MPN983122 MFR983122 LVV983122 LLZ983122 LCD983122 KSH983122 KIL983122 JYP983122 JOT983122 JEX983122 IVB983122 ILF983122 IBJ983122 HRN983122 HHR983122 GXV983122 GNZ983122 GED983122 FUH983122 FKL983122 FAP983122 EQT983122 EGX983122 DXB983122 DNF983122 DDJ983122 CTN983122 CJR983122 BZV983122 BPZ983122 BGD983122 AWH983122 AML983122 ACP983122 ST983122 IX983122 B983122 WVJ917586 WLN917586 WBR917586 VRV917586 VHZ917586 UYD917586 UOH917586 UEL917586 TUP917586 TKT917586 TAX917586 SRB917586 SHF917586 RXJ917586 RNN917586 RDR917586 QTV917586 QJZ917586 QAD917586 PQH917586 PGL917586 OWP917586 OMT917586 OCX917586 NTB917586 NJF917586 MZJ917586 MPN917586 MFR917586 LVV917586 LLZ917586 LCD917586 KSH917586 KIL917586 JYP917586 JOT917586 JEX917586 IVB917586 ILF917586 IBJ917586 HRN917586 HHR917586 GXV917586 GNZ917586 GED917586 FUH917586 FKL917586 FAP917586 EQT917586 EGX917586 DXB917586 DNF917586 DDJ917586 CTN917586 CJR917586 BZV917586 BPZ917586 BGD917586 AWH917586 AML917586 ACP917586 ST917586 IX917586 B917586 WVJ852050 WLN852050 WBR852050 VRV852050 VHZ852050 UYD852050 UOH852050 UEL852050 TUP852050 TKT852050 TAX852050 SRB852050 SHF852050 RXJ852050 RNN852050 RDR852050 QTV852050 QJZ852050 QAD852050 PQH852050 PGL852050 OWP852050 OMT852050 OCX852050 NTB852050 NJF852050 MZJ852050 MPN852050 MFR852050 LVV852050 LLZ852050 LCD852050 KSH852050 KIL852050 JYP852050 JOT852050 JEX852050 IVB852050 ILF852050 IBJ852050 HRN852050 HHR852050 GXV852050 GNZ852050 GED852050 FUH852050 FKL852050 FAP852050 EQT852050 EGX852050 DXB852050 DNF852050 DDJ852050 CTN852050 CJR852050 BZV852050 BPZ852050 BGD852050 AWH852050 AML852050 ACP852050 ST852050 IX852050 B852050 WVJ786514 WLN786514 WBR786514 VRV786514 VHZ786514 UYD786514 UOH786514 UEL786514 TUP786514 TKT786514 TAX786514 SRB786514 SHF786514 RXJ786514 RNN786514 RDR786514 QTV786514 QJZ786514 QAD786514 PQH786514 PGL786514 OWP786514 OMT786514 OCX786514 NTB786514 NJF786514 MZJ786514 MPN786514 MFR786514 LVV786514 LLZ786514 LCD786514 KSH786514 KIL786514 JYP786514 JOT786514 JEX786514 IVB786514 ILF786514 IBJ786514 HRN786514 HHR786514 GXV786514 GNZ786514 GED786514 FUH786514 FKL786514 FAP786514 EQT786514 EGX786514 DXB786514 DNF786514 DDJ786514 CTN786514 CJR786514 BZV786514 BPZ786514 BGD786514 AWH786514 AML786514 ACP786514 ST786514 IX786514 B786514 WVJ720978 WLN720978 WBR720978 VRV720978 VHZ720978 UYD720978 UOH720978 UEL720978 TUP720978 TKT720978 TAX720978 SRB720978 SHF720978 RXJ720978 RNN720978 RDR720978 QTV720978 QJZ720978 QAD720978 PQH720978 PGL720978 OWP720978 OMT720978 OCX720978 NTB720978 NJF720978 MZJ720978 MPN720978 MFR720978 LVV720978 LLZ720978 LCD720978 KSH720978 KIL720978 JYP720978 JOT720978 JEX720978 IVB720978 ILF720978 IBJ720978 HRN720978 HHR720978 GXV720978 GNZ720978 GED720978 FUH720978 FKL720978 FAP720978 EQT720978 EGX720978 DXB720978 DNF720978 DDJ720978 CTN720978 CJR720978 BZV720978 BPZ720978 BGD720978 AWH720978 AML720978 ACP720978 ST720978 IX720978 B720978 WVJ655442 WLN655442 WBR655442 VRV655442 VHZ655442 UYD655442 UOH655442 UEL655442 TUP655442 TKT655442 TAX655442 SRB655442 SHF655442 RXJ655442 RNN655442 RDR655442 QTV655442 QJZ655442 QAD655442 PQH655442 PGL655442 OWP655442 OMT655442 OCX655442 NTB655442 NJF655442 MZJ655442 MPN655442 MFR655442 LVV655442 LLZ655442 LCD655442 KSH655442 KIL655442 JYP655442 JOT655442 JEX655442 IVB655442 ILF655442 IBJ655442 HRN655442 HHR655442 GXV655442 GNZ655442 GED655442 FUH655442 FKL655442 FAP655442 EQT655442 EGX655442 DXB655442 DNF655442 DDJ655442 CTN655442 CJR655442 BZV655442 BPZ655442 BGD655442 AWH655442 AML655442 ACP655442 ST655442 IX655442 B655442 WVJ589906 WLN589906 WBR589906 VRV589906 VHZ589906 UYD589906 UOH589906 UEL589906 TUP589906 TKT589906 TAX589906 SRB589906 SHF589906 RXJ589906 RNN589906 RDR589906 QTV589906 QJZ589906 QAD589906 PQH589906 PGL589906 OWP589906 OMT589906 OCX589906 NTB589906 NJF589906 MZJ589906 MPN589906 MFR589906 LVV589906 LLZ589906 LCD589906 KSH589906 KIL589906 JYP589906 JOT589906 JEX589906 IVB589906 ILF589906 IBJ589906 HRN589906 HHR589906 GXV589906 GNZ589906 GED589906 FUH589906 FKL589906 FAP589906 EQT589906 EGX589906 DXB589906 DNF589906 DDJ589906 CTN589906 CJR589906 BZV589906 BPZ589906 BGD589906 AWH589906 AML589906 ACP589906 ST589906 IX589906 B589906 WVJ524370 WLN524370 WBR524370 VRV524370 VHZ524370 UYD524370 UOH524370 UEL524370 TUP524370 TKT524370 TAX524370 SRB524370 SHF524370 RXJ524370 RNN524370 RDR524370 QTV524370 QJZ524370 QAD524370 PQH524370 PGL524370 OWP524370 OMT524370 OCX524370 NTB524370 NJF524370 MZJ524370 MPN524370 MFR524370 LVV524370 LLZ524370 LCD524370 KSH524370 KIL524370 JYP524370 JOT524370 JEX524370 IVB524370 ILF524370 IBJ524370 HRN524370 HHR524370 GXV524370 GNZ524370 GED524370 FUH524370 FKL524370 FAP524370 EQT524370 EGX524370 DXB524370 DNF524370 DDJ524370 CTN524370 CJR524370 BZV524370 BPZ524370 BGD524370 AWH524370 AML524370 ACP524370 ST524370 IX524370 B524370 WVJ458834 WLN458834 WBR458834 VRV458834 VHZ458834 UYD458834 UOH458834 UEL458834 TUP458834 TKT458834 TAX458834 SRB458834 SHF458834 RXJ458834 RNN458834 RDR458834 QTV458834 QJZ458834 QAD458834 PQH458834 PGL458834 OWP458834 OMT458834 OCX458834 NTB458834 NJF458834 MZJ458834 MPN458834 MFR458834 LVV458834 LLZ458834 LCD458834 KSH458834 KIL458834 JYP458834 JOT458834 JEX458834 IVB458834 ILF458834 IBJ458834 HRN458834 HHR458834 GXV458834 GNZ458834 GED458834 FUH458834 FKL458834 FAP458834 EQT458834 EGX458834 DXB458834 DNF458834 DDJ458834 CTN458834 CJR458834 BZV458834 BPZ458834 BGD458834 AWH458834 AML458834 ACP458834 ST458834 IX458834 B458834 WVJ393298 WLN393298 WBR393298 VRV393298 VHZ393298 UYD393298 UOH393298 UEL393298 TUP393298 TKT393298 TAX393298 SRB393298 SHF393298 RXJ393298 RNN393298 RDR393298 QTV393298 QJZ393298 QAD393298 PQH393298 PGL393298 OWP393298 OMT393298 OCX393298 NTB393298 NJF393298 MZJ393298 MPN393298 MFR393298 LVV393298 LLZ393298 LCD393298 KSH393298 KIL393298 JYP393298 JOT393298 JEX393298 IVB393298 ILF393298 IBJ393298 HRN393298 HHR393298 GXV393298 GNZ393298 GED393298 FUH393298 FKL393298 FAP393298 EQT393298 EGX393298 DXB393298 DNF393298 DDJ393298 CTN393298 CJR393298 BZV393298 BPZ393298 BGD393298 AWH393298 AML393298 ACP393298 ST393298 IX393298 B393298 WVJ327762 WLN327762 WBR327762 VRV327762 VHZ327762 UYD327762 UOH327762 UEL327762 TUP327762 TKT327762 TAX327762 SRB327762 SHF327762 RXJ327762 RNN327762 RDR327762 QTV327762 QJZ327762 QAD327762 PQH327762 PGL327762 OWP327762 OMT327762 OCX327762 NTB327762 NJF327762 MZJ327762 MPN327762 MFR327762 LVV327762 LLZ327762 LCD327762 KSH327762 KIL327762 JYP327762 JOT327762 JEX327762 IVB327762 ILF327762 IBJ327762 HRN327762 HHR327762 GXV327762 GNZ327762 GED327762 FUH327762 FKL327762 FAP327762 EQT327762 EGX327762 DXB327762 DNF327762 DDJ327762 CTN327762 CJR327762 BZV327762 BPZ327762 BGD327762 AWH327762 AML327762 ACP327762 ST327762 IX327762 B327762 WVJ262226 WLN262226 WBR262226 VRV262226 VHZ262226 UYD262226 UOH262226 UEL262226 TUP262226 TKT262226 TAX262226 SRB262226 SHF262226 RXJ262226 RNN262226 RDR262226 QTV262226 QJZ262226 QAD262226 PQH262226 PGL262226 OWP262226 OMT262226 OCX262226 NTB262226 NJF262226 MZJ262226 MPN262226 MFR262226 LVV262226 LLZ262226 LCD262226 KSH262226 KIL262226 JYP262226 JOT262226 JEX262226 IVB262226 ILF262226 IBJ262226 HRN262226 HHR262226 GXV262226 GNZ262226 GED262226 FUH262226 FKL262226 FAP262226 EQT262226 EGX262226 DXB262226 DNF262226 DDJ262226 CTN262226 CJR262226 BZV262226 BPZ262226 BGD262226 AWH262226 AML262226 ACP262226 ST262226 IX262226 B262226 WVJ196690 WLN196690 WBR196690 VRV196690 VHZ196690 UYD196690 UOH196690 UEL196690 TUP196690 TKT196690 TAX196690 SRB196690 SHF196690 RXJ196690 RNN196690 RDR196690 QTV196690 QJZ196690 QAD196690 PQH196690 PGL196690 OWP196690 OMT196690 OCX196690 NTB196690 NJF196690 MZJ196690 MPN196690 MFR196690 LVV196690 LLZ196690 LCD196690 KSH196690 KIL196690 JYP196690 JOT196690 JEX196690 IVB196690 ILF196690 IBJ196690 HRN196690 HHR196690 GXV196690 GNZ196690 GED196690 FUH196690 FKL196690 FAP196690 EQT196690 EGX196690 DXB196690 DNF196690 DDJ196690 CTN196690 CJR196690 BZV196690 BPZ196690 BGD196690 AWH196690 AML196690 ACP196690 ST196690 IX196690 B196690 WVJ131154 WLN131154 WBR131154 VRV131154 VHZ131154 UYD131154 UOH131154 UEL131154 TUP131154 TKT131154 TAX131154 SRB131154 SHF131154 RXJ131154 RNN131154 RDR131154 QTV131154 QJZ131154 QAD131154 PQH131154 PGL131154 OWP131154 OMT131154 OCX131154 NTB131154 NJF131154 MZJ131154 MPN131154 MFR131154 LVV131154 LLZ131154 LCD131154 KSH131154 KIL131154 JYP131154 JOT131154 JEX131154 IVB131154 ILF131154 IBJ131154 HRN131154 HHR131154 GXV131154 GNZ131154 GED131154 FUH131154 FKL131154 FAP131154 EQT131154 EGX131154 DXB131154 DNF131154 DDJ131154 CTN131154 CJR131154 BZV131154 BPZ131154 BGD131154 AWH131154 AML131154 ACP131154 ST131154 IX131154 B131154 WVJ65618 WLN65618 WBR65618 VRV65618 VHZ65618 UYD65618 UOH65618 UEL65618 TUP65618 TKT65618 TAX65618 SRB65618 SHF65618 RXJ65618 RNN65618 RDR65618 QTV65618 QJZ65618 QAD65618 PQH65618 PGL65618 OWP65618 OMT65618 OCX65618 NTB65618 NJF65618 MZJ65618 MPN65618 MFR65618 LVV65618 LLZ65618 LCD65618 KSH65618 KIL65618 JYP65618 JOT65618 JEX65618 IVB65618 ILF65618 IBJ65618 HRN65618 HHR65618 GXV65618 GNZ65618 GED65618 FUH65618 FKL65618 FAP65618 EQT65618 EGX65618 DXB65618 DNF65618 DDJ65618 CTN65618 CJR65618 BZV65618 BPZ65618 BGD65618 AWH65618 AML65618 ACP65618 ST65618 IX65618 B65618 WVJ80 WLN80 WBR80 VRV80 VHZ80 UYD80 UOH80 UEL80 TUP80 TKT80 TAX80 SRB80 SHF80 RXJ80 RNN80 RDR80 QTV80 QJZ80 QAD80 PQH80 PGL80 OWP80 OMT80 OCX80 NTB80 NJF80 MZJ80 MPN80 MFR80 LVV80 LLZ80 LCD80 KSH80 KIL80 JYP80 JOT80 JEX80 IVB80 ILF80 IBJ80 HRN80 HHR80 GXV80 GNZ80 GED80 FUH80 FKL80 FAP80 EQT80 EGX80 DXB80 DNF80 DDJ80 CTN80 CJR80 BZV80 BPZ80 BGD80 AWH80 AML80 ACP80 ST80 IX80 UYD983261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B983064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B917528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B851992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B786456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B720920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B655384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B589848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B524312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B458776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B393240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B327704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B262168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B196632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B131096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B65560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B16 WVJ983099 WLN983099 WBR983099 VRV983099 VHZ983099 UYD983099 UOH983099 UEL983099 TUP983099 TKT983099 TAX983099 SRB983099 SHF983099 RXJ983099 RNN983099 RDR983099 QTV983099 QJZ983099 QAD983099 PQH983099 PGL983099 OWP983099 OMT983099 OCX983099 NTB983099 NJF983099 MZJ983099 MPN983099 MFR983099 LVV983099 LLZ983099 LCD983099 KSH983099 KIL983099 JYP983099 JOT983099 JEX983099 IVB983099 ILF983099 IBJ983099 HRN983099 HHR983099 GXV983099 GNZ983099 GED983099 FUH983099 FKL983099 FAP983099 EQT983099 EGX983099 DXB983099 DNF983099 DDJ983099 CTN983099 CJR983099 BZV983099 BPZ983099 BGD983099 AWH983099 AML983099 ACP983099 ST983099 IX983099 B983099 WVJ917563 WLN917563 WBR917563 VRV917563 VHZ917563 UYD917563 UOH917563 UEL917563 TUP917563 TKT917563 TAX917563 SRB917563 SHF917563 RXJ917563 RNN917563 RDR917563 QTV917563 QJZ917563 QAD917563 PQH917563 PGL917563 OWP917563 OMT917563 OCX917563 NTB917563 NJF917563 MZJ917563 MPN917563 MFR917563 LVV917563 LLZ917563 LCD917563 KSH917563 KIL917563 JYP917563 JOT917563 JEX917563 IVB917563 ILF917563 IBJ917563 HRN917563 HHR917563 GXV917563 GNZ917563 GED917563 FUH917563 FKL917563 FAP917563 EQT917563 EGX917563 DXB917563 DNF917563 DDJ917563 CTN917563 CJR917563 BZV917563 BPZ917563 BGD917563 AWH917563 AML917563 ACP917563 ST917563 IX917563 B917563 WVJ852027 WLN852027 WBR852027 VRV852027 VHZ852027 UYD852027 UOH852027 UEL852027 TUP852027 TKT852027 TAX852027 SRB852027 SHF852027 RXJ852027 RNN852027 RDR852027 QTV852027 QJZ852027 QAD852027 PQH852027 PGL852027 OWP852027 OMT852027 OCX852027 NTB852027 NJF852027 MZJ852027 MPN852027 MFR852027 LVV852027 LLZ852027 LCD852027 KSH852027 KIL852027 JYP852027 JOT852027 JEX852027 IVB852027 ILF852027 IBJ852027 HRN852027 HHR852027 GXV852027 GNZ852027 GED852027 FUH852027 FKL852027 FAP852027 EQT852027 EGX852027 DXB852027 DNF852027 DDJ852027 CTN852027 CJR852027 BZV852027 BPZ852027 BGD852027 AWH852027 AML852027 ACP852027 ST852027 IX852027 B852027 WVJ786491 WLN786491 WBR786491 VRV786491 VHZ786491 UYD786491 UOH786491 UEL786491 TUP786491 TKT786491 TAX786491 SRB786491 SHF786491 RXJ786491 RNN786491 RDR786491 QTV786491 QJZ786491 QAD786491 PQH786491 PGL786491 OWP786491 OMT786491 OCX786491 NTB786491 NJF786491 MZJ786491 MPN786491 MFR786491 LVV786491 LLZ786491 LCD786491 KSH786491 KIL786491 JYP786491 JOT786491 JEX786491 IVB786491 ILF786491 IBJ786491 HRN786491 HHR786491 GXV786491 GNZ786491 GED786491 FUH786491 FKL786491 FAP786491 EQT786491 EGX786491 DXB786491 DNF786491 DDJ786491 CTN786491 CJR786491 BZV786491 BPZ786491 BGD786491 AWH786491 AML786491 ACP786491 ST786491 IX786491 B786491 WVJ720955 WLN720955 WBR720955 VRV720955 VHZ720955 UYD720955 UOH720955 UEL720955 TUP720955 TKT720955 TAX720955 SRB720955 SHF720955 RXJ720955 RNN720955 RDR720955 QTV720955 QJZ720955 QAD720955 PQH720955 PGL720955 OWP720955 OMT720955 OCX720955 NTB720955 NJF720955 MZJ720955 MPN720955 MFR720955 LVV720955 LLZ720955 LCD720955 KSH720955 KIL720955 JYP720955 JOT720955 JEX720955 IVB720955 ILF720955 IBJ720955 HRN720955 HHR720955 GXV720955 GNZ720955 GED720955 FUH720955 FKL720955 FAP720955 EQT720955 EGX720955 DXB720955 DNF720955 DDJ720955 CTN720955 CJR720955 BZV720955 BPZ720955 BGD720955 AWH720955 AML720955 ACP720955 ST720955 IX720955 B720955 WVJ655419 WLN655419 WBR655419 VRV655419 VHZ655419 UYD655419 UOH655419 UEL655419 TUP655419 TKT655419 TAX655419 SRB655419 SHF655419 RXJ655419 RNN655419 RDR655419 QTV655419 QJZ655419 QAD655419 PQH655419 PGL655419 OWP655419 OMT655419 OCX655419 NTB655419 NJF655419 MZJ655419 MPN655419 MFR655419 LVV655419 LLZ655419 LCD655419 KSH655419 KIL655419 JYP655419 JOT655419 JEX655419 IVB655419 ILF655419 IBJ655419 HRN655419 HHR655419 GXV655419 GNZ655419 GED655419 FUH655419 FKL655419 FAP655419 EQT655419 EGX655419 DXB655419 DNF655419 DDJ655419 CTN655419 CJR655419 BZV655419 BPZ655419 BGD655419 AWH655419 AML655419 ACP655419 ST655419 IX655419 B655419 WVJ589883 WLN589883 WBR589883 VRV589883 VHZ589883 UYD589883 UOH589883 UEL589883 TUP589883 TKT589883 TAX589883 SRB589883 SHF589883 RXJ589883 RNN589883 RDR589883 QTV589883 QJZ589883 QAD589883 PQH589883 PGL589883 OWP589883 OMT589883 OCX589883 NTB589883 NJF589883 MZJ589883 MPN589883 MFR589883 LVV589883 LLZ589883 LCD589883 KSH589883 KIL589883 JYP589883 JOT589883 JEX589883 IVB589883 ILF589883 IBJ589883 HRN589883 HHR589883 GXV589883 GNZ589883 GED589883 FUH589883 FKL589883 FAP589883 EQT589883 EGX589883 DXB589883 DNF589883 DDJ589883 CTN589883 CJR589883 BZV589883 BPZ589883 BGD589883 AWH589883 AML589883 ACP589883 ST589883 IX589883 B589883 WVJ524347 WLN524347 WBR524347 VRV524347 VHZ524347 UYD524347 UOH524347 UEL524347 TUP524347 TKT524347 TAX524347 SRB524347 SHF524347 RXJ524347 RNN524347 RDR524347 QTV524347 QJZ524347 QAD524347 PQH524347 PGL524347 OWP524347 OMT524347 OCX524347 NTB524347 NJF524347 MZJ524347 MPN524347 MFR524347 LVV524347 LLZ524347 LCD524347 KSH524347 KIL524347 JYP524347 JOT524347 JEX524347 IVB524347 ILF524347 IBJ524347 HRN524347 HHR524347 GXV524347 GNZ524347 GED524347 FUH524347 FKL524347 FAP524347 EQT524347 EGX524347 DXB524347 DNF524347 DDJ524347 CTN524347 CJR524347 BZV524347 BPZ524347 BGD524347 AWH524347 AML524347 ACP524347 ST524347 IX524347 B524347 WVJ458811 WLN458811 WBR458811 VRV458811 VHZ458811 UYD458811 UOH458811 UEL458811 TUP458811 TKT458811 TAX458811 SRB458811 SHF458811 RXJ458811 RNN458811 RDR458811 QTV458811 QJZ458811 QAD458811 PQH458811 PGL458811 OWP458811 OMT458811 OCX458811 NTB458811 NJF458811 MZJ458811 MPN458811 MFR458811 LVV458811 LLZ458811 LCD458811 KSH458811 KIL458811 JYP458811 JOT458811 JEX458811 IVB458811 ILF458811 IBJ458811 HRN458811 HHR458811 GXV458811 GNZ458811 GED458811 FUH458811 FKL458811 FAP458811 EQT458811 EGX458811 DXB458811 DNF458811 DDJ458811 CTN458811 CJR458811 BZV458811 BPZ458811 BGD458811 AWH458811 AML458811 ACP458811 ST458811 IX458811 B458811 WVJ393275 WLN393275 WBR393275 VRV393275 VHZ393275 UYD393275 UOH393275 UEL393275 TUP393275 TKT393275 TAX393275 SRB393275 SHF393275 RXJ393275 RNN393275 RDR393275 QTV393275 QJZ393275 QAD393275 PQH393275 PGL393275 OWP393275 OMT393275 OCX393275 NTB393275 NJF393275 MZJ393275 MPN393275 MFR393275 LVV393275 LLZ393275 LCD393275 KSH393275 KIL393275 JYP393275 JOT393275 JEX393275 IVB393275 ILF393275 IBJ393275 HRN393275 HHR393275 GXV393275 GNZ393275 GED393275 FUH393275 FKL393275 FAP393275 EQT393275 EGX393275 DXB393275 DNF393275 DDJ393275 CTN393275 CJR393275 BZV393275 BPZ393275 BGD393275 AWH393275 AML393275 ACP393275 ST393275 IX393275 B393275 WVJ327739 WLN327739 WBR327739 VRV327739 VHZ327739 UYD327739 UOH327739 UEL327739 TUP327739 TKT327739 TAX327739 SRB327739 SHF327739 RXJ327739 RNN327739 RDR327739 QTV327739 QJZ327739 QAD327739 PQH327739 PGL327739 OWP327739 OMT327739 OCX327739 NTB327739 NJF327739 MZJ327739 MPN327739 MFR327739 LVV327739 LLZ327739 LCD327739 KSH327739 KIL327739 JYP327739 JOT327739 JEX327739 IVB327739 ILF327739 IBJ327739 HRN327739 HHR327739 GXV327739 GNZ327739 GED327739 FUH327739 FKL327739 FAP327739 EQT327739 EGX327739 DXB327739 DNF327739 DDJ327739 CTN327739 CJR327739 BZV327739 BPZ327739 BGD327739 AWH327739 AML327739 ACP327739 ST327739 IX327739 B327739 WVJ262203 WLN262203 WBR262203 VRV262203 VHZ262203 UYD262203 UOH262203 UEL262203 TUP262203 TKT262203 TAX262203 SRB262203 SHF262203 RXJ262203 RNN262203 RDR262203 QTV262203 QJZ262203 QAD262203 PQH262203 PGL262203 OWP262203 OMT262203 OCX262203 NTB262203 NJF262203 MZJ262203 MPN262203 MFR262203 LVV262203 LLZ262203 LCD262203 KSH262203 KIL262203 JYP262203 JOT262203 JEX262203 IVB262203 ILF262203 IBJ262203 HRN262203 HHR262203 GXV262203 GNZ262203 GED262203 FUH262203 FKL262203 FAP262203 EQT262203 EGX262203 DXB262203 DNF262203 DDJ262203 CTN262203 CJR262203 BZV262203 BPZ262203 BGD262203 AWH262203 AML262203 ACP262203 ST262203 IX262203 B262203 WVJ196667 WLN196667 WBR196667 VRV196667 VHZ196667 UYD196667 UOH196667 UEL196667 TUP196667 TKT196667 TAX196667 SRB196667 SHF196667 RXJ196667 RNN196667 RDR196667 QTV196667 QJZ196667 QAD196667 PQH196667 PGL196667 OWP196667 OMT196667 OCX196667 NTB196667 NJF196667 MZJ196667 MPN196667 MFR196667 LVV196667 LLZ196667 LCD196667 KSH196667 KIL196667 JYP196667 JOT196667 JEX196667 IVB196667 ILF196667 IBJ196667 HRN196667 HHR196667 GXV196667 GNZ196667 GED196667 FUH196667 FKL196667 FAP196667 EQT196667 EGX196667 DXB196667 DNF196667 DDJ196667 CTN196667 CJR196667 BZV196667 BPZ196667 BGD196667 AWH196667 AML196667 ACP196667 ST196667 IX196667 B196667 WVJ131131 WLN131131 WBR131131 VRV131131 VHZ131131 UYD131131 UOH131131 UEL131131 TUP131131 TKT131131 TAX131131 SRB131131 SHF131131 RXJ131131 RNN131131 RDR131131 QTV131131 QJZ131131 QAD131131 PQH131131 PGL131131 OWP131131 OMT131131 OCX131131 NTB131131 NJF131131 MZJ131131 MPN131131 MFR131131 LVV131131 LLZ131131 LCD131131 KSH131131 KIL131131 JYP131131 JOT131131 JEX131131 IVB131131 ILF131131 IBJ131131 HRN131131 HHR131131 GXV131131 GNZ131131 GED131131 FUH131131 FKL131131 FAP131131 EQT131131 EGX131131 DXB131131 DNF131131 DDJ131131 CTN131131 CJR131131 BZV131131 BPZ131131 BGD131131 AWH131131 AML131131 ACP131131 ST131131 IX131131 B131131 WVJ65595 WLN65595 WBR65595 VRV65595 VHZ65595 UYD65595 UOH65595 UEL65595 TUP65595 TKT65595 TAX65595 SRB65595 SHF65595 RXJ65595 RNN65595 RDR65595 QTV65595 QJZ65595 QAD65595 PQH65595 PGL65595 OWP65595 OMT65595 OCX65595 NTB65595 NJF65595 MZJ65595 MPN65595 MFR65595 LVV65595 LLZ65595 LCD65595 KSH65595 KIL65595 JYP65595 JOT65595 JEX65595 IVB65595 ILF65595 IBJ65595 HRN65595 HHR65595 GXV65595 GNZ65595 GED65595 FUH65595 FKL65595 FAP65595 EQT65595 EGX65595 DXB65595 DNF65595 DDJ65595 CTN65595 CJR65595 BZV65595 BPZ65595 BGD65595 AWH65595 AML65595 ACP65595 ST65595 IX65595 B65595 WVJ57 WLN57 WBR57 VRV57 VHZ57 UYD57 UOH57 UEL57 TUP57 TKT57 TAX57 SRB57 SHF57 RXJ57 RNN57 RDR57 QTV57 QJZ57 QAD57 PQH57 PGL57 OWP57 OMT57 OCX57 NTB57 NJF57 MZJ57 MPN57 MFR57 LVV57 LLZ57 LCD57 KSH57 KIL57 JYP57 JOT57 JEX57 IVB57 ILF57 IBJ57 HRN57 HHR57 GXV57 GNZ57 GED57 FUH57 FKL57 FAP57 EQT57 EGX57 DXB57 DNF57 DDJ57 CTN57 CJR57 BZV57 BPZ57 BGD57 AWH57 AML57 ACP57 ST57 IX57 UOH983261 WVJ983248 WLN983248 WBR983248 VRV983248 VHZ983248 UYD983248 UOH983248 UEL983248 TUP983248 TKT983248 TAX983248 SRB983248 SHF983248 RXJ983248 RNN983248 RDR983248 QTV983248 QJZ983248 QAD983248 PQH983248 PGL983248 OWP983248 OMT983248 OCX983248 NTB983248 NJF983248 MZJ983248 MPN983248 MFR983248 LVV983248 LLZ983248 LCD983248 KSH983248 KIL983248 JYP983248 JOT983248 JEX983248 IVB983248 ILF983248 IBJ983248 HRN983248 HHR983248 GXV983248 GNZ983248 GED983248 FUH983248 FKL983248 FAP983248 EQT983248 EGX983248 DXB983248 DNF983248 DDJ983248 CTN983248 CJR983248 BZV983248 BPZ983248 BGD983248 AWH983248 AML983248 ACP983248 ST983248 IX983248 B983248 WVJ917712 WLN917712 WBR917712 VRV917712 VHZ917712 UYD917712 UOH917712 UEL917712 TUP917712 TKT917712 TAX917712 SRB917712 SHF917712 RXJ917712 RNN917712 RDR917712 QTV917712 QJZ917712 QAD917712 PQH917712 PGL917712 OWP917712 OMT917712 OCX917712 NTB917712 NJF917712 MZJ917712 MPN917712 MFR917712 LVV917712 LLZ917712 LCD917712 KSH917712 KIL917712 JYP917712 JOT917712 JEX917712 IVB917712 ILF917712 IBJ917712 HRN917712 HHR917712 GXV917712 GNZ917712 GED917712 FUH917712 FKL917712 FAP917712 EQT917712 EGX917712 DXB917712 DNF917712 DDJ917712 CTN917712 CJR917712 BZV917712 BPZ917712 BGD917712 AWH917712 AML917712 ACP917712 ST917712 IX917712 B917712 WVJ852176 WLN852176 WBR852176 VRV852176 VHZ852176 UYD852176 UOH852176 UEL852176 TUP852176 TKT852176 TAX852176 SRB852176 SHF852176 RXJ852176 RNN852176 RDR852176 QTV852176 QJZ852176 QAD852176 PQH852176 PGL852176 OWP852176 OMT852176 OCX852176 NTB852176 NJF852176 MZJ852176 MPN852176 MFR852176 LVV852176 LLZ852176 LCD852176 KSH852176 KIL852176 JYP852176 JOT852176 JEX852176 IVB852176 ILF852176 IBJ852176 HRN852176 HHR852176 GXV852176 GNZ852176 GED852176 FUH852176 FKL852176 FAP852176 EQT852176 EGX852176 DXB852176 DNF852176 DDJ852176 CTN852176 CJR852176 BZV852176 BPZ852176 BGD852176 AWH852176 AML852176 ACP852176 ST852176 IX852176 B852176 WVJ786640 WLN786640 WBR786640 VRV786640 VHZ786640 UYD786640 UOH786640 UEL786640 TUP786640 TKT786640 TAX786640 SRB786640 SHF786640 RXJ786640 RNN786640 RDR786640 QTV786640 QJZ786640 QAD786640 PQH786640 PGL786640 OWP786640 OMT786640 OCX786640 NTB786640 NJF786640 MZJ786640 MPN786640 MFR786640 LVV786640 LLZ786640 LCD786640 KSH786640 KIL786640 JYP786640 JOT786640 JEX786640 IVB786640 ILF786640 IBJ786640 HRN786640 HHR786640 GXV786640 GNZ786640 GED786640 FUH786640 FKL786640 FAP786640 EQT786640 EGX786640 DXB786640 DNF786640 DDJ786640 CTN786640 CJR786640 BZV786640 BPZ786640 BGD786640 AWH786640 AML786640 ACP786640 ST786640 IX786640 B786640 WVJ721104 WLN721104 WBR721104 VRV721104 VHZ721104 UYD721104 UOH721104 UEL721104 TUP721104 TKT721104 TAX721104 SRB721104 SHF721104 RXJ721104 RNN721104 RDR721104 QTV721104 QJZ721104 QAD721104 PQH721104 PGL721104 OWP721104 OMT721104 OCX721104 NTB721104 NJF721104 MZJ721104 MPN721104 MFR721104 LVV721104 LLZ721104 LCD721104 KSH721104 KIL721104 JYP721104 JOT721104 JEX721104 IVB721104 ILF721104 IBJ721104 HRN721104 HHR721104 GXV721104 GNZ721104 GED721104 FUH721104 FKL721104 FAP721104 EQT721104 EGX721104 DXB721104 DNF721104 DDJ721104 CTN721104 CJR721104 BZV721104 BPZ721104 BGD721104 AWH721104 AML721104 ACP721104 ST721104 IX721104 B721104 WVJ655568 WLN655568 WBR655568 VRV655568 VHZ655568 UYD655568 UOH655568 UEL655568 TUP655568 TKT655568 TAX655568 SRB655568 SHF655568 RXJ655568 RNN655568 RDR655568 QTV655568 QJZ655568 QAD655568 PQH655568 PGL655568 OWP655568 OMT655568 OCX655568 NTB655568 NJF655568 MZJ655568 MPN655568 MFR655568 LVV655568 LLZ655568 LCD655568 KSH655568 KIL655568 JYP655568 JOT655568 JEX655568 IVB655568 ILF655568 IBJ655568 HRN655568 HHR655568 GXV655568 GNZ655568 GED655568 FUH655568 FKL655568 FAP655568 EQT655568 EGX655568 DXB655568 DNF655568 DDJ655568 CTN655568 CJR655568 BZV655568 BPZ655568 BGD655568 AWH655568 AML655568 ACP655568 ST655568 IX655568 B655568 WVJ590032 WLN590032 WBR590032 VRV590032 VHZ590032 UYD590032 UOH590032 UEL590032 TUP590032 TKT590032 TAX590032 SRB590032 SHF590032 RXJ590032 RNN590032 RDR590032 QTV590032 QJZ590032 QAD590032 PQH590032 PGL590032 OWP590032 OMT590032 OCX590032 NTB590032 NJF590032 MZJ590032 MPN590032 MFR590032 LVV590032 LLZ590032 LCD590032 KSH590032 KIL590032 JYP590032 JOT590032 JEX590032 IVB590032 ILF590032 IBJ590032 HRN590032 HHR590032 GXV590032 GNZ590032 GED590032 FUH590032 FKL590032 FAP590032 EQT590032 EGX590032 DXB590032 DNF590032 DDJ590032 CTN590032 CJR590032 BZV590032 BPZ590032 BGD590032 AWH590032 AML590032 ACP590032 ST590032 IX590032 B590032 WVJ524496 WLN524496 WBR524496 VRV524496 VHZ524496 UYD524496 UOH524496 UEL524496 TUP524496 TKT524496 TAX524496 SRB524496 SHF524496 RXJ524496 RNN524496 RDR524496 QTV524496 QJZ524496 QAD524496 PQH524496 PGL524496 OWP524496 OMT524496 OCX524496 NTB524496 NJF524496 MZJ524496 MPN524496 MFR524496 LVV524496 LLZ524496 LCD524496 KSH524496 KIL524496 JYP524496 JOT524496 JEX524496 IVB524496 ILF524496 IBJ524496 HRN524496 HHR524496 GXV524496 GNZ524496 GED524496 FUH524496 FKL524496 FAP524496 EQT524496 EGX524496 DXB524496 DNF524496 DDJ524496 CTN524496 CJR524496 BZV524496 BPZ524496 BGD524496 AWH524496 AML524496 ACP524496 ST524496 IX524496 B524496 WVJ458960 WLN458960 WBR458960 VRV458960 VHZ458960 UYD458960 UOH458960 UEL458960 TUP458960 TKT458960 TAX458960 SRB458960 SHF458960 RXJ458960 RNN458960 RDR458960 QTV458960 QJZ458960 QAD458960 PQH458960 PGL458960 OWP458960 OMT458960 OCX458960 NTB458960 NJF458960 MZJ458960 MPN458960 MFR458960 LVV458960 LLZ458960 LCD458960 KSH458960 KIL458960 JYP458960 JOT458960 JEX458960 IVB458960 ILF458960 IBJ458960 HRN458960 HHR458960 GXV458960 GNZ458960 GED458960 FUH458960 FKL458960 FAP458960 EQT458960 EGX458960 DXB458960 DNF458960 DDJ458960 CTN458960 CJR458960 BZV458960 BPZ458960 BGD458960 AWH458960 AML458960 ACP458960 ST458960 IX458960 B458960 WVJ393424 WLN393424 WBR393424 VRV393424 VHZ393424 UYD393424 UOH393424 UEL393424 TUP393424 TKT393424 TAX393424 SRB393424 SHF393424 RXJ393424 RNN393424 RDR393424 QTV393424 QJZ393424 QAD393424 PQH393424 PGL393424 OWP393424 OMT393424 OCX393424 NTB393424 NJF393424 MZJ393424 MPN393424 MFR393424 LVV393424 LLZ393424 LCD393424 KSH393424 KIL393424 JYP393424 JOT393424 JEX393424 IVB393424 ILF393424 IBJ393424 HRN393424 HHR393424 GXV393424 GNZ393424 GED393424 FUH393424 FKL393424 FAP393424 EQT393424 EGX393424 DXB393424 DNF393424 DDJ393424 CTN393424 CJR393424 BZV393424 BPZ393424 BGD393424 AWH393424 AML393424 ACP393424 ST393424 IX393424 B393424 WVJ327888 WLN327888 WBR327888 VRV327888 VHZ327888 UYD327888 UOH327888 UEL327888 TUP327888 TKT327888 TAX327888 SRB327888 SHF327888 RXJ327888 RNN327888 RDR327888 QTV327888 QJZ327888 QAD327888 PQH327888 PGL327888 OWP327888 OMT327888 OCX327888 NTB327888 NJF327888 MZJ327888 MPN327888 MFR327888 LVV327888 LLZ327888 LCD327888 KSH327888 KIL327888 JYP327888 JOT327888 JEX327888 IVB327888 ILF327888 IBJ327888 HRN327888 HHR327888 GXV327888 GNZ327888 GED327888 FUH327888 FKL327888 FAP327888 EQT327888 EGX327888 DXB327888 DNF327888 DDJ327888 CTN327888 CJR327888 BZV327888 BPZ327888 BGD327888 AWH327888 AML327888 ACP327888 ST327888 IX327888 B327888 WVJ262352 WLN262352 WBR262352 VRV262352 VHZ262352 UYD262352 UOH262352 UEL262352 TUP262352 TKT262352 TAX262352 SRB262352 SHF262352 RXJ262352 RNN262352 RDR262352 QTV262352 QJZ262352 QAD262352 PQH262352 PGL262352 OWP262352 OMT262352 OCX262352 NTB262352 NJF262352 MZJ262352 MPN262352 MFR262352 LVV262352 LLZ262352 LCD262352 KSH262352 KIL262352 JYP262352 JOT262352 JEX262352 IVB262352 ILF262352 IBJ262352 HRN262352 HHR262352 GXV262352 GNZ262352 GED262352 FUH262352 FKL262352 FAP262352 EQT262352 EGX262352 DXB262352 DNF262352 DDJ262352 CTN262352 CJR262352 BZV262352 BPZ262352 BGD262352 AWH262352 AML262352 ACP262352 ST262352 IX262352 B262352 WVJ196816 WLN196816 WBR196816 VRV196816 VHZ196816 UYD196816 UOH196816 UEL196816 TUP196816 TKT196816 TAX196816 SRB196816 SHF196816 RXJ196816 RNN196816 RDR196816 QTV196816 QJZ196816 QAD196816 PQH196816 PGL196816 OWP196816 OMT196816 OCX196816 NTB196816 NJF196816 MZJ196816 MPN196816 MFR196816 LVV196816 LLZ196816 LCD196816 KSH196816 KIL196816 JYP196816 JOT196816 JEX196816 IVB196816 ILF196816 IBJ196816 HRN196816 HHR196816 GXV196816 GNZ196816 GED196816 FUH196816 FKL196816 FAP196816 EQT196816 EGX196816 DXB196816 DNF196816 DDJ196816 CTN196816 CJR196816 BZV196816 BPZ196816 BGD196816 AWH196816 AML196816 ACP196816 ST196816 IX196816 B196816 WVJ131280 WLN131280 WBR131280 VRV131280 VHZ131280 UYD131280 UOH131280 UEL131280 TUP131280 TKT131280 TAX131280 SRB131280 SHF131280 RXJ131280 RNN131280 RDR131280 QTV131280 QJZ131280 QAD131280 PQH131280 PGL131280 OWP131280 OMT131280 OCX131280 NTB131280 NJF131280 MZJ131280 MPN131280 MFR131280 LVV131280 LLZ131280 LCD131280 KSH131280 KIL131280 JYP131280 JOT131280 JEX131280 IVB131280 ILF131280 IBJ131280 HRN131280 HHR131280 GXV131280 GNZ131280 GED131280 FUH131280 FKL131280 FAP131280 EQT131280 EGX131280 DXB131280 DNF131280 DDJ131280 CTN131280 CJR131280 BZV131280 BPZ131280 BGD131280 AWH131280 AML131280 ACP131280 ST131280 IX131280 B131280 WVJ65744 WLN65744 WBR65744 VRV65744 VHZ65744 UYD65744 UOH65744 UEL65744 TUP65744 TKT65744 TAX65744 SRB65744 SHF65744 RXJ65744 RNN65744 RDR65744 QTV65744 QJZ65744 QAD65744 PQH65744 PGL65744 OWP65744 OMT65744 OCX65744 NTB65744 NJF65744 MZJ65744 MPN65744 MFR65744 LVV65744 LLZ65744 LCD65744 KSH65744 KIL65744 JYP65744 JOT65744 JEX65744 IVB65744 ILF65744 IBJ65744 HRN65744 HHR65744 GXV65744 GNZ65744 GED65744 FUH65744 FKL65744 FAP65744 EQT65744 EGX65744 DXB65744 DNF65744 DDJ65744 CTN65744 CJR65744 BZV65744 BPZ65744 BGD65744 AWH65744 AML65744 ACP65744 ST65744 IX65744 B65744 WVJ207 WLN207 WBR207 VRV207 VHZ207 UYD207 UOH207 UEL207 TUP207 TKT207 TAX207 SRB207 SHF207 RXJ207 RNN207 RDR207 QTV207 QJZ207 QAD207 PQH207 PGL207 OWP207 OMT207 OCX207 NTB207 NJF207 MZJ207 MPN207 MFR207 LVV207 LLZ207 LCD207 KSH207 KIL207 JYP207 JOT207 JEX207 IVB207 ILF207 IBJ207 HRN207 HHR207 GXV207 GNZ207 GED207 FUH207 FKL207 FAP207 EQT207 EGX207 DXB207 DNF207 DDJ207 CTN207 CJR207 BZV207 BPZ207 BGD207 AWH207 AML207 ACP207 ST207 IX207 UEL983261 WVJ983230 WLN983230 WBR983230 VRV983230 VHZ983230 UYD983230 UOH983230 UEL983230 TUP983230 TKT983230 TAX983230 SRB983230 SHF983230 RXJ983230 RNN983230 RDR983230 QTV983230 QJZ983230 QAD983230 PQH983230 PGL983230 OWP983230 OMT983230 OCX983230 NTB983230 NJF983230 MZJ983230 MPN983230 MFR983230 LVV983230 LLZ983230 LCD983230 KSH983230 KIL983230 JYP983230 JOT983230 JEX983230 IVB983230 ILF983230 IBJ983230 HRN983230 HHR983230 GXV983230 GNZ983230 GED983230 FUH983230 FKL983230 FAP983230 EQT983230 EGX983230 DXB983230 DNF983230 DDJ983230 CTN983230 CJR983230 BZV983230 BPZ983230 BGD983230 AWH983230 AML983230 ACP983230 ST983230 IX983230 B983230 WVJ917694 WLN917694 WBR917694 VRV917694 VHZ917694 UYD917694 UOH917694 UEL917694 TUP917694 TKT917694 TAX917694 SRB917694 SHF917694 RXJ917694 RNN917694 RDR917694 QTV917694 QJZ917694 QAD917694 PQH917694 PGL917694 OWP917694 OMT917694 OCX917694 NTB917694 NJF917694 MZJ917694 MPN917694 MFR917694 LVV917694 LLZ917694 LCD917694 KSH917694 KIL917694 JYP917694 JOT917694 JEX917694 IVB917694 ILF917694 IBJ917694 HRN917694 HHR917694 GXV917694 GNZ917694 GED917694 FUH917694 FKL917694 FAP917694 EQT917694 EGX917694 DXB917694 DNF917694 DDJ917694 CTN917694 CJR917694 BZV917694 BPZ917694 BGD917694 AWH917694 AML917694 ACP917694 ST917694 IX917694 B917694 WVJ852158 WLN852158 WBR852158 VRV852158 VHZ852158 UYD852158 UOH852158 UEL852158 TUP852158 TKT852158 TAX852158 SRB852158 SHF852158 RXJ852158 RNN852158 RDR852158 QTV852158 QJZ852158 QAD852158 PQH852158 PGL852158 OWP852158 OMT852158 OCX852158 NTB852158 NJF852158 MZJ852158 MPN852158 MFR852158 LVV852158 LLZ852158 LCD852158 KSH852158 KIL852158 JYP852158 JOT852158 JEX852158 IVB852158 ILF852158 IBJ852158 HRN852158 HHR852158 GXV852158 GNZ852158 GED852158 FUH852158 FKL852158 FAP852158 EQT852158 EGX852158 DXB852158 DNF852158 DDJ852158 CTN852158 CJR852158 BZV852158 BPZ852158 BGD852158 AWH852158 AML852158 ACP852158 ST852158 IX852158 B852158 WVJ786622 WLN786622 WBR786622 VRV786622 VHZ786622 UYD786622 UOH786622 UEL786622 TUP786622 TKT786622 TAX786622 SRB786622 SHF786622 RXJ786622 RNN786622 RDR786622 QTV786622 QJZ786622 QAD786622 PQH786622 PGL786622 OWP786622 OMT786622 OCX786622 NTB786622 NJF786622 MZJ786622 MPN786622 MFR786622 LVV786622 LLZ786622 LCD786622 KSH786622 KIL786622 JYP786622 JOT786622 JEX786622 IVB786622 ILF786622 IBJ786622 HRN786622 HHR786622 GXV786622 GNZ786622 GED786622 FUH786622 FKL786622 FAP786622 EQT786622 EGX786622 DXB786622 DNF786622 DDJ786622 CTN786622 CJR786622 BZV786622 BPZ786622 BGD786622 AWH786622 AML786622 ACP786622 ST786622 IX786622 B786622 WVJ721086 WLN721086 WBR721086 VRV721086 VHZ721086 UYD721086 UOH721086 UEL721086 TUP721086 TKT721086 TAX721086 SRB721086 SHF721086 RXJ721086 RNN721086 RDR721086 QTV721086 QJZ721086 QAD721086 PQH721086 PGL721086 OWP721086 OMT721086 OCX721086 NTB721086 NJF721086 MZJ721086 MPN721086 MFR721086 LVV721086 LLZ721086 LCD721086 KSH721086 KIL721086 JYP721086 JOT721086 JEX721086 IVB721086 ILF721086 IBJ721086 HRN721086 HHR721086 GXV721086 GNZ721086 GED721086 FUH721086 FKL721086 FAP721086 EQT721086 EGX721086 DXB721086 DNF721086 DDJ721086 CTN721086 CJR721086 BZV721086 BPZ721086 BGD721086 AWH721086 AML721086 ACP721086 ST721086 IX721086 B721086 WVJ655550 WLN655550 WBR655550 VRV655550 VHZ655550 UYD655550 UOH655550 UEL655550 TUP655550 TKT655550 TAX655550 SRB655550 SHF655550 RXJ655550 RNN655550 RDR655550 QTV655550 QJZ655550 QAD655550 PQH655550 PGL655550 OWP655550 OMT655550 OCX655550 NTB655550 NJF655550 MZJ655550 MPN655550 MFR655550 LVV655550 LLZ655550 LCD655550 KSH655550 KIL655550 JYP655550 JOT655550 JEX655550 IVB655550 ILF655550 IBJ655550 HRN655550 HHR655550 GXV655550 GNZ655550 GED655550 FUH655550 FKL655550 FAP655550 EQT655550 EGX655550 DXB655550 DNF655550 DDJ655550 CTN655550 CJR655550 BZV655550 BPZ655550 BGD655550 AWH655550 AML655550 ACP655550 ST655550 IX655550 B655550 WVJ590014 WLN590014 WBR590014 VRV590014 VHZ590014 UYD590014 UOH590014 UEL590014 TUP590014 TKT590014 TAX590014 SRB590014 SHF590014 RXJ590014 RNN590014 RDR590014 QTV590014 QJZ590014 QAD590014 PQH590014 PGL590014 OWP590014 OMT590014 OCX590014 NTB590014 NJF590014 MZJ590014 MPN590014 MFR590014 LVV590014 LLZ590014 LCD590014 KSH590014 KIL590014 JYP590014 JOT590014 JEX590014 IVB590014 ILF590014 IBJ590014 HRN590014 HHR590014 GXV590014 GNZ590014 GED590014 FUH590014 FKL590014 FAP590014 EQT590014 EGX590014 DXB590014 DNF590014 DDJ590014 CTN590014 CJR590014 BZV590014 BPZ590014 BGD590014 AWH590014 AML590014 ACP590014 ST590014 IX590014 B590014 WVJ524478 WLN524478 WBR524478 VRV524478 VHZ524478 UYD524478 UOH524478 UEL524478 TUP524478 TKT524478 TAX524478 SRB524478 SHF524478 RXJ524478 RNN524478 RDR524478 QTV524478 QJZ524478 QAD524478 PQH524478 PGL524478 OWP524478 OMT524478 OCX524478 NTB524478 NJF524478 MZJ524478 MPN524478 MFR524478 LVV524478 LLZ524478 LCD524478 KSH524478 KIL524478 JYP524478 JOT524478 JEX524478 IVB524478 ILF524478 IBJ524478 HRN524478 HHR524478 GXV524478 GNZ524478 GED524478 FUH524478 FKL524478 FAP524478 EQT524478 EGX524478 DXB524478 DNF524478 DDJ524478 CTN524478 CJR524478 BZV524478 BPZ524478 BGD524478 AWH524478 AML524478 ACP524478 ST524478 IX524478 B524478 WVJ458942 WLN458942 WBR458942 VRV458942 VHZ458942 UYD458942 UOH458942 UEL458942 TUP458942 TKT458942 TAX458942 SRB458942 SHF458942 RXJ458942 RNN458942 RDR458942 QTV458942 QJZ458942 QAD458942 PQH458942 PGL458942 OWP458942 OMT458942 OCX458942 NTB458942 NJF458942 MZJ458942 MPN458942 MFR458942 LVV458942 LLZ458942 LCD458942 KSH458942 KIL458942 JYP458942 JOT458942 JEX458942 IVB458942 ILF458942 IBJ458942 HRN458942 HHR458942 GXV458942 GNZ458942 GED458942 FUH458942 FKL458942 FAP458942 EQT458942 EGX458942 DXB458942 DNF458942 DDJ458942 CTN458942 CJR458942 BZV458942 BPZ458942 BGD458942 AWH458942 AML458942 ACP458942 ST458942 IX458942 B458942 WVJ393406 WLN393406 WBR393406 VRV393406 VHZ393406 UYD393406 UOH393406 UEL393406 TUP393406 TKT393406 TAX393406 SRB393406 SHF393406 RXJ393406 RNN393406 RDR393406 QTV393406 QJZ393406 QAD393406 PQH393406 PGL393406 OWP393406 OMT393406 OCX393406 NTB393406 NJF393406 MZJ393406 MPN393406 MFR393406 LVV393406 LLZ393406 LCD393406 KSH393406 KIL393406 JYP393406 JOT393406 JEX393406 IVB393406 ILF393406 IBJ393406 HRN393406 HHR393406 GXV393406 GNZ393406 GED393406 FUH393406 FKL393406 FAP393406 EQT393406 EGX393406 DXB393406 DNF393406 DDJ393406 CTN393406 CJR393406 BZV393406 BPZ393406 BGD393406 AWH393406 AML393406 ACP393406 ST393406 IX393406 B393406 WVJ327870 WLN327870 WBR327870 VRV327870 VHZ327870 UYD327870 UOH327870 UEL327870 TUP327870 TKT327870 TAX327870 SRB327870 SHF327870 RXJ327870 RNN327870 RDR327870 QTV327870 QJZ327870 QAD327870 PQH327870 PGL327870 OWP327870 OMT327870 OCX327870 NTB327870 NJF327870 MZJ327870 MPN327870 MFR327870 LVV327870 LLZ327870 LCD327870 KSH327870 KIL327870 JYP327870 JOT327870 JEX327870 IVB327870 ILF327870 IBJ327870 HRN327870 HHR327870 GXV327870 GNZ327870 GED327870 FUH327870 FKL327870 FAP327870 EQT327870 EGX327870 DXB327870 DNF327870 DDJ327870 CTN327870 CJR327870 BZV327870 BPZ327870 BGD327870 AWH327870 AML327870 ACP327870 ST327870 IX327870 B327870 WVJ262334 WLN262334 WBR262334 VRV262334 VHZ262334 UYD262334 UOH262334 UEL262334 TUP262334 TKT262334 TAX262334 SRB262334 SHF262334 RXJ262334 RNN262334 RDR262334 QTV262334 QJZ262334 QAD262334 PQH262334 PGL262334 OWP262334 OMT262334 OCX262334 NTB262334 NJF262334 MZJ262334 MPN262334 MFR262334 LVV262334 LLZ262334 LCD262334 KSH262334 KIL262334 JYP262334 JOT262334 JEX262334 IVB262334 ILF262334 IBJ262334 HRN262334 HHR262334 GXV262334 GNZ262334 GED262334 FUH262334 FKL262334 FAP262334 EQT262334 EGX262334 DXB262334 DNF262334 DDJ262334 CTN262334 CJR262334 BZV262334 BPZ262334 BGD262334 AWH262334 AML262334 ACP262334 ST262334 IX262334 B262334 WVJ196798 WLN196798 WBR196798 VRV196798 VHZ196798 UYD196798 UOH196798 UEL196798 TUP196798 TKT196798 TAX196798 SRB196798 SHF196798 RXJ196798 RNN196798 RDR196798 QTV196798 QJZ196798 QAD196798 PQH196798 PGL196798 OWP196798 OMT196798 OCX196798 NTB196798 NJF196798 MZJ196798 MPN196798 MFR196798 LVV196798 LLZ196798 LCD196798 KSH196798 KIL196798 JYP196798 JOT196798 JEX196798 IVB196798 ILF196798 IBJ196798 HRN196798 HHR196798 GXV196798 GNZ196798 GED196798 FUH196798 FKL196798 FAP196798 EQT196798 EGX196798 DXB196798 DNF196798 DDJ196798 CTN196798 CJR196798 BZV196798 BPZ196798 BGD196798 AWH196798 AML196798 ACP196798 ST196798 IX196798 B196798 WVJ131262 WLN131262 WBR131262 VRV131262 VHZ131262 UYD131262 UOH131262 UEL131262 TUP131262 TKT131262 TAX131262 SRB131262 SHF131262 RXJ131262 RNN131262 RDR131262 QTV131262 QJZ131262 QAD131262 PQH131262 PGL131262 OWP131262 OMT131262 OCX131262 NTB131262 NJF131262 MZJ131262 MPN131262 MFR131262 LVV131262 LLZ131262 LCD131262 KSH131262 KIL131262 JYP131262 JOT131262 JEX131262 IVB131262 ILF131262 IBJ131262 HRN131262 HHR131262 GXV131262 GNZ131262 GED131262 FUH131262 FKL131262 FAP131262 EQT131262 EGX131262 DXB131262 DNF131262 DDJ131262 CTN131262 CJR131262 BZV131262 BPZ131262 BGD131262 AWH131262 AML131262 ACP131262 ST131262 IX131262 B131262 WVJ65726 WLN65726 WBR65726 VRV65726 VHZ65726 UYD65726 UOH65726 UEL65726 TUP65726 TKT65726 TAX65726 SRB65726 SHF65726 RXJ65726 RNN65726 RDR65726 QTV65726 QJZ65726 QAD65726 PQH65726 PGL65726 OWP65726 OMT65726 OCX65726 NTB65726 NJF65726 MZJ65726 MPN65726 MFR65726 LVV65726 LLZ65726 LCD65726 KSH65726 KIL65726 JYP65726 JOT65726 JEX65726 IVB65726 ILF65726 IBJ65726 HRN65726 HHR65726 GXV65726 GNZ65726 GED65726 FUH65726 FKL65726 FAP65726 EQT65726 EGX65726 DXB65726 DNF65726 DDJ65726 CTN65726 CJR65726 BZV65726 BPZ65726 BGD65726 AWH65726 AML65726 ACP65726 ST65726 IX65726 B65726 WVJ189 WLN189 WBR189 VRV189 VHZ189 UYD189 UOH189 UEL189 TUP189 TKT189 TAX189 SRB189 SHF189 RXJ189 RNN189 RDR189 QTV189 QJZ189 QAD189 PQH189 PGL189 OWP189 OMT189 OCX189 NTB189 NJF189 MZJ189 MPN189 MFR189 LVV189 LLZ189 LCD189 KSH189 KIL189 JYP189 JOT189 JEX189 IVB189 ILF189 IBJ189 HRN189 HHR189 GXV189 GNZ189 GED189 FUH189 FKL189 FAP189 EQT189 EGX189 DXB189 DNF189 DDJ189 CTN189 CJR189 BZV189 BPZ189 BGD189 AWH189 AML189 ACP189 ST189 IX189 TUP983261 WVJ983218 WLN983218 WBR983218 VRV983218 VHZ983218 UYD983218 UOH983218 UEL983218 TUP983218 TKT983218 TAX983218 SRB983218 SHF983218 RXJ983218 RNN983218 RDR983218 QTV983218 QJZ983218 QAD983218 PQH983218 PGL983218 OWP983218 OMT983218 OCX983218 NTB983218 NJF983218 MZJ983218 MPN983218 MFR983218 LVV983218 LLZ983218 LCD983218 KSH983218 KIL983218 JYP983218 JOT983218 JEX983218 IVB983218 ILF983218 IBJ983218 HRN983218 HHR983218 GXV983218 GNZ983218 GED983218 FUH983218 FKL983218 FAP983218 EQT983218 EGX983218 DXB983218 DNF983218 DDJ983218 CTN983218 CJR983218 BZV983218 BPZ983218 BGD983218 AWH983218 AML983218 ACP983218 ST983218 IX983218 B983218 WVJ917682 WLN917682 WBR917682 VRV917682 VHZ917682 UYD917682 UOH917682 UEL917682 TUP917682 TKT917682 TAX917682 SRB917682 SHF917682 RXJ917682 RNN917682 RDR917682 QTV917682 QJZ917682 QAD917682 PQH917682 PGL917682 OWP917682 OMT917682 OCX917682 NTB917682 NJF917682 MZJ917682 MPN917682 MFR917682 LVV917682 LLZ917682 LCD917682 KSH917682 KIL917682 JYP917682 JOT917682 JEX917682 IVB917682 ILF917682 IBJ917682 HRN917682 HHR917682 GXV917682 GNZ917682 GED917682 FUH917682 FKL917682 FAP917682 EQT917682 EGX917682 DXB917682 DNF917682 DDJ917682 CTN917682 CJR917682 BZV917682 BPZ917682 BGD917682 AWH917682 AML917682 ACP917682 ST917682 IX917682 B917682 WVJ852146 WLN852146 WBR852146 VRV852146 VHZ852146 UYD852146 UOH852146 UEL852146 TUP852146 TKT852146 TAX852146 SRB852146 SHF852146 RXJ852146 RNN852146 RDR852146 QTV852146 QJZ852146 QAD852146 PQH852146 PGL852146 OWP852146 OMT852146 OCX852146 NTB852146 NJF852146 MZJ852146 MPN852146 MFR852146 LVV852146 LLZ852146 LCD852146 KSH852146 KIL852146 JYP852146 JOT852146 JEX852146 IVB852146 ILF852146 IBJ852146 HRN852146 HHR852146 GXV852146 GNZ852146 GED852146 FUH852146 FKL852146 FAP852146 EQT852146 EGX852146 DXB852146 DNF852146 DDJ852146 CTN852146 CJR852146 BZV852146 BPZ852146 BGD852146 AWH852146 AML852146 ACP852146 ST852146 IX852146 B852146 WVJ786610 WLN786610 WBR786610 VRV786610 VHZ786610 UYD786610 UOH786610 UEL786610 TUP786610 TKT786610 TAX786610 SRB786610 SHF786610 RXJ786610 RNN786610 RDR786610 QTV786610 QJZ786610 QAD786610 PQH786610 PGL786610 OWP786610 OMT786610 OCX786610 NTB786610 NJF786610 MZJ786610 MPN786610 MFR786610 LVV786610 LLZ786610 LCD786610 KSH786610 KIL786610 JYP786610 JOT786610 JEX786610 IVB786610 ILF786610 IBJ786610 HRN786610 HHR786610 GXV786610 GNZ786610 GED786610 FUH786610 FKL786610 FAP786610 EQT786610 EGX786610 DXB786610 DNF786610 DDJ786610 CTN786610 CJR786610 BZV786610 BPZ786610 BGD786610 AWH786610 AML786610 ACP786610 ST786610 IX786610 B786610 WVJ721074 WLN721074 WBR721074 VRV721074 VHZ721074 UYD721074 UOH721074 UEL721074 TUP721074 TKT721074 TAX721074 SRB721074 SHF721074 RXJ721074 RNN721074 RDR721074 QTV721074 QJZ721074 QAD721074 PQH721074 PGL721074 OWP721074 OMT721074 OCX721074 NTB721074 NJF721074 MZJ721074 MPN721074 MFR721074 LVV721074 LLZ721074 LCD721074 KSH721074 KIL721074 JYP721074 JOT721074 JEX721074 IVB721074 ILF721074 IBJ721074 HRN721074 HHR721074 GXV721074 GNZ721074 GED721074 FUH721074 FKL721074 FAP721074 EQT721074 EGX721074 DXB721074 DNF721074 DDJ721074 CTN721074 CJR721074 BZV721074 BPZ721074 BGD721074 AWH721074 AML721074 ACP721074 ST721074 IX721074 B721074 WVJ655538 WLN655538 WBR655538 VRV655538 VHZ655538 UYD655538 UOH655538 UEL655538 TUP655538 TKT655538 TAX655538 SRB655538 SHF655538 RXJ655538 RNN655538 RDR655538 QTV655538 QJZ655538 QAD655538 PQH655538 PGL655538 OWP655538 OMT655538 OCX655538 NTB655538 NJF655538 MZJ655538 MPN655538 MFR655538 LVV655538 LLZ655538 LCD655538 KSH655538 KIL655538 JYP655538 JOT655538 JEX655538 IVB655538 ILF655538 IBJ655538 HRN655538 HHR655538 GXV655538 GNZ655538 GED655538 FUH655538 FKL655538 FAP655538 EQT655538 EGX655538 DXB655538 DNF655538 DDJ655538 CTN655538 CJR655538 BZV655538 BPZ655538 BGD655538 AWH655538 AML655538 ACP655538 ST655538 IX655538 B655538 WVJ590002 WLN590002 WBR590002 VRV590002 VHZ590002 UYD590002 UOH590002 UEL590002 TUP590002 TKT590002 TAX590002 SRB590002 SHF590002 RXJ590002 RNN590002 RDR590002 QTV590002 QJZ590002 QAD590002 PQH590002 PGL590002 OWP590002 OMT590002 OCX590002 NTB590002 NJF590002 MZJ590002 MPN590002 MFR590002 LVV590002 LLZ590002 LCD590002 KSH590002 KIL590002 JYP590002 JOT590002 JEX590002 IVB590002 ILF590002 IBJ590002 HRN590002 HHR590002 GXV590002 GNZ590002 GED590002 FUH590002 FKL590002 FAP590002 EQT590002 EGX590002 DXB590002 DNF590002 DDJ590002 CTN590002 CJR590002 BZV590002 BPZ590002 BGD590002 AWH590002 AML590002 ACP590002 ST590002 IX590002 B590002 WVJ524466 WLN524466 WBR524466 VRV524466 VHZ524466 UYD524466 UOH524466 UEL524466 TUP524466 TKT524466 TAX524466 SRB524466 SHF524466 RXJ524466 RNN524466 RDR524466 QTV524466 QJZ524466 QAD524466 PQH524466 PGL524466 OWP524466 OMT524466 OCX524466 NTB524466 NJF524466 MZJ524466 MPN524466 MFR524466 LVV524466 LLZ524466 LCD524466 KSH524466 KIL524466 JYP524466 JOT524466 JEX524466 IVB524466 ILF524466 IBJ524466 HRN524466 HHR524466 GXV524466 GNZ524466 GED524466 FUH524466 FKL524466 FAP524466 EQT524466 EGX524466 DXB524466 DNF524466 DDJ524466 CTN524466 CJR524466 BZV524466 BPZ524466 BGD524466 AWH524466 AML524466 ACP524466 ST524466 IX524466 B524466 WVJ458930 WLN458930 WBR458930 VRV458930 VHZ458930 UYD458930 UOH458930 UEL458930 TUP458930 TKT458930 TAX458930 SRB458930 SHF458930 RXJ458930 RNN458930 RDR458930 QTV458930 QJZ458930 QAD458930 PQH458930 PGL458930 OWP458930 OMT458930 OCX458930 NTB458930 NJF458930 MZJ458930 MPN458930 MFR458930 LVV458930 LLZ458930 LCD458930 KSH458930 KIL458930 JYP458930 JOT458930 JEX458930 IVB458930 ILF458930 IBJ458930 HRN458930 HHR458930 GXV458930 GNZ458930 GED458930 FUH458930 FKL458930 FAP458930 EQT458930 EGX458930 DXB458930 DNF458930 DDJ458930 CTN458930 CJR458930 BZV458930 BPZ458930 BGD458930 AWH458930 AML458930 ACP458930 ST458930 IX458930 B458930 WVJ393394 WLN393394 WBR393394 VRV393394 VHZ393394 UYD393394 UOH393394 UEL393394 TUP393394 TKT393394 TAX393394 SRB393394 SHF393394 RXJ393394 RNN393394 RDR393394 QTV393394 QJZ393394 QAD393394 PQH393394 PGL393394 OWP393394 OMT393394 OCX393394 NTB393394 NJF393394 MZJ393394 MPN393394 MFR393394 LVV393394 LLZ393394 LCD393394 KSH393394 KIL393394 JYP393394 JOT393394 JEX393394 IVB393394 ILF393394 IBJ393394 HRN393394 HHR393394 GXV393394 GNZ393394 GED393394 FUH393394 FKL393394 FAP393394 EQT393394 EGX393394 DXB393394 DNF393394 DDJ393394 CTN393394 CJR393394 BZV393394 BPZ393394 BGD393394 AWH393394 AML393394 ACP393394 ST393394 IX393394 B393394 WVJ327858 WLN327858 WBR327858 VRV327858 VHZ327858 UYD327858 UOH327858 UEL327858 TUP327858 TKT327858 TAX327858 SRB327858 SHF327858 RXJ327858 RNN327858 RDR327858 QTV327858 QJZ327858 QAD327858 PQH327858 PGL327858 OWP327858 OMT327858 OCX327858 NTB327858 NJF327858 MZJ327858 MPN327858 MFR327858 LVV327858 LLZ327858 LCD327858 KSH327858 KIL327858 JYP327858 JOT327858 JEX327858 IVB327858 ILF327858 IBJ327858 HRN327858 HHR327858 GXV327858 GNZ327858 GED327858 FUH327858 FKL327858 FAP327858 EQT327858 EGX327858 DXB327858 DNF327858 DDJ327858 CTN327858 CJR327858 BZV327858 BPZ327858 BGD327858 AWH327858 AML327858 ACP327858 ST327858 IX327858 B327858 WVJ262322 WLN262322 WBR262322 VRV262322 VHZ262322 UYD262322 UOH262322 UEL262322 TUP262322 TKT262322 TAX262322 SRB262322 SHF262322 RXJ262322 RNN262322 RDR262322 QTV262322 QJZ262322 QAD262322 PQH262322 PGL262322 OWP262322 OMT262322 OCX262322 NTB262322 NJF262322 MZJ262322 MPN262322 MFR262322 LVV262322 LLZ262322 LCD262322 KSH262322 KIL262322 JYP262322 JOT262322 JEX262322 IVB262322 ILF262322 IBJ262322 HRN262322 HHR262322 GXV262322 GNZ262322 GED262322 FUH262322 FKL262322 FAP262322 EQT262322 EGX262322 DXB262322 DNF262322 DDJ262322 CTN262322 CJR262322 BZV262322 BPZ262322 BGD262322 AWH262322 AML262322 ACP262322 ST262322 IX262322 B262322 WVJ196786 WLN196786 WBR196786 VRV196786 VHZ196786 UYD196786 UOH196786 UEL196786 TUP196786 TKT196786 TAX196786 SRB196786 SHF196786 RXJ196786 RNN196786 RDR196786 QTV196786 QJZ196786 QAD196786 PQH196786 PGL196786 OWP196786 OMT196786 OCX196786 NTB196786 NJF196786 MZJ196786 MPN196786 MFR196786 LVV196786 LLZ196786 LCD196786 KSH196786 KIL196786 JYP196786 JOT196786 JEX196786 IVB196786 ILF196786 IBJ196786 HRN196786 HHR196786 GXV196786 GNZ196786 GED196786 FUH196786 FKL196786 FAP196786 EQT196786 EGX196786 DXB196786 DNF196786 DDJ196786 CTN196786 CJR196786 BZV196786 BPZ196786 BGD196786 AWH196786 AML196786 ACP196786 ST196786 IX196786 B196786 WVJ131250 WLN131250 WBR131250 VRV131250 VHZ131250 UYD131250 UOH131250 UEL131250 TUP131250 TKT131250 TAX131250 SRB131250 SHF131250 RXJ131250 RNN131250 RDR131250 QTV131250 QJZ131250 QAD131250 PQH131250 PGL131250 OWP131250 OMT131250 OCX131250 NTB131250 NJF131250 MZJ131250 MPN131250 MFR131250 LVV131250 LLZ131250 LCD131250 KSH131250 KIL131250 JYP131250 JOT131250 JEX131250 IVB131250 ILF131250 IBJ131250 HRN131250 HHR131250 GXV131250 GNZ131250 GED131250 FUH131250 FKL131250 FAP131250 EQT131250 EGX131250 DXB131250 DNF131250 DDJ131250 CTN131250 CJR131250 BZV131250 BPZ131250 BGD131250 AWH131250 AML131250 ACP131250 ST131250 IX131250 B131250 WVJ65714 WLN65714 WBR65714 VRV65714 VHZ65714 UYD65714 UOH65714 UEL65714 TUP65714 TKT65714 TAX65714 SRB65714 SHF65714 RXJ65714 RNN65714 RDR65714 QTV65714 QJZ65714 QAD65714 PQH65714 PGL65714 OWP65714 OMT65714 OCX65714 NTB65714 NJF65714 MZJ65714 MPN65714 MFR65714 LVV65714 LLZ65714 LCD65714 KSH65714 KIL65714 JYP65714 JOT65714 JEX65714 IVB65714 ILF65714 IBJ65714 HRN65714 HHR65714 GXV65714 GNZ65714 GED65714 FUH65714 FKL65714 FAP65714 EQT65714 EGX65714 DXB65714 DNF65714 DDJ65714 CTN65714 CJR65714 BZV65714 BPZ65714 BGD65714 AWH65714 AML65714 ACP65714 ST65714 IX65714 B65714 WVJ177 WLN177 WBR177 VRV177 VHZ177 UYD177 UOH177 UEL177 TUP177 TKT177 TAX177 SRB177 SHF177 RXJ177 RNN177 RDR177 QTV177 QJZ177 QAD177 PQH177 PGL177 OWP177 OMT177 OCX177 NTB177 NJF177 MZJ177 MPN177 MFR177 LVV177 LLZ177 LCD177 KSH177 KIL177 JYP177 JOT177 JEX177 IVB177 ILF177 IBJ177 HRN177 HHR177 GXV177 GNZ177 GED177 FUH177 FKL177 FAP177 EQT177 EGX177 DXB177 DNF177 DDJ177 CTN177 CJR177 BZV177 BPZ177 BGD177 AWH177 AML177 ACP177 ST177 IX177 TKT983261 WVJ983207 WLN983207 WBR983207 VRV983207 VHZ983207 UYD983207 UOH983207 UEL983207 TUP983207 TKT983207 TAX983207 SRB983207 SHF983207 RXJ983207 RNN983207 RDR983207 QTV983207 QJZ983207 QAD983207 PQH983207 PGL983207 OWP983207 OMT983207 OCX983207 NTB983207 NJF983207 MZJ983207 MPN983207 MFR983207 LVV983207 LLZ983207 LCD983207 KSH983207 KIL983207 JYP983207 JOT983207 JEX983207 IVB983207 ILF983207 IBJ983207 HRN983207 HHR983207 GXV983207 GNZ983207 GED983207 FUH983207 FKL983207 FAP983207 EQT983207 EGX983207 DXB983207 DNF983207 DDJ983207 CTN983207 CJR983207 BZV983207 BPZ983207 BGD983207 AWH983207 AML983207 ACP983207 ST983207 IX983207 B983207 WVJ917671 WLN917671 WBR917671 VRV917671 VHZ917671 UYD917671 UOH917671 UEL917671 TUP917671 TKT917671 TAX917671 SRB917671 SHF917671 RXJ917671 RNN917671 RDR917671 QTV917671 QJZ917671 QAD917671 PQH917671 PGL917671 OWP917671 OMT917671 OCX917671 NTB917671 NJF917671 MZJ917671 MPN917671 MFR917671 LVV917671 LLZ917671 LCD917671 KSH917671 KIL917671 JYP917671 JOT917671 JEX917671 IVB917671 ILF917671 IBJ917671 HRN917671 HHR917671 GXV917671 GNZ917671 GED917671 FUH917671 FKL917671 FAP917671 EQT917671 EGX917671 DXB917671 DNF917671 DDJ917671 CTN917671 CJR917671 BZV917671 BPZ917671 BGD917671 AWH917671 AML917671 ACP917671 ST917671 IX917671 B917671 WVJ852135 WLN852135 WBR852135 VRV852135 VHZ852135 UYD852135 UOH852135 UEL852135 TUP852135 TKT852135 TAX852135 SRB852135 SHF852135 RXJ852135 RNN852135 RDR852135 QTV852135 QJZ852135 QAD852135 PQH852135 PGL852135 OWP852135 OMT852135 OCX852135 NTB852135 NJF852135 MZJ852135 MPN852135 MFR852135 LVV852135 LLZ852135 LCD852135 KSH852135 KIL852135 JYP852135 JOT852135 JEX852135 IVB852135 ILF852135 IBJ852135 HRN852135 HHR852135 GXV852135 GNZ852135 GED852135 FUH852135 FKL852135 FAP852135 EQT852135 EGX852135 DXB852135 DNF852135 DDJ852135 CTN852135 CJR852135 BZV852135 BPZ852135 BGD852135 AWH852135 AML852135 ACP852135 ST852135 IX852135 B852135 WVJ786599 WLN786599 WBR786599 VRV786599 VHZ786599 UYD786599 UOH786599 UEL786599 TUP786599 TKT786599 TAX786599 SRB786599 SHF786599 RXJ786599 RNN786599 RDR786599 QTV786599 QJZ786599 QAD786599 PQH786599 PGL786599 OWP786599 OMT786599 OCX786599 NTB786599 NJF786599 MZJ786599 MPN786599 MFR786599 LVV786599 LLZ786599 LCD786599 KSH786599 KIL786599 JYP786599 JOT786599 JEX786599 IVB786599 ILF786599 IBJ786599 HRN786599 HHR786599 GXV786599 GNZ786599 GED786599 FUH786599 FKL786599 FAP786599 EQT786599 EGX786599 DXB786599 DNF786599 DDJ786599 CTN786599 CJR786599 BZV786599 BPZ786599 BGD786599 AWH786599 AML786599 ACP786599 ST786599 IX786599 B786599 WVJ721063 WLN721063 WBR721063 VRV721063 VHZ721063 UYD721063 UOH721063 UEL721063 TUP721063 TKT721063 TAX721063 SRB721063 SHF721063 RXJ721063 RNN721063 RDR721063 QTV721063 QJZ721063 QAD721063 PQH721063 PGL721063 OWP721063 OMT721063 OCX721063 NTB721063 NJF721063 MZJ721063 MPN721063 MFR721063 LVV721063 LLZ721063 LCD721063 KSH721063 KIL721063 JYP721063 JOT721063 JEX721063 IVB721063 ILF721063 IBJ721063 HRN721063 HHR721063 GXV721063 GNZ721063 GED721063 FUH721063 FKL721063 FAP721063 EQT721063 EGX721063 DXB721063 DNF721063 DDJ721063 CTN721063 CJR721063 BZV721063 BPZ721063 BGD721063 AWH721063 AML721063 ACP721063 ST721063 IX721063 B721063 WVJ655527 WLN655527 WBR655527 VRV655527 VHZ655527 UYD655527 UOH655527 UEL655527 TUP655527 TKT655527 TAX655527 SRB655527 SHF655527 RXJ655527 RNN655527 RDR655527 QTV655527 QJZ655527 QAD655527 PQH655527 PGL655527 OWP655527 OMT655527 OCX655527 NTB655527 NJF655527 MZJ655527 MPN655527 MFR655527 LVV655527 LLZ655527 LCD655527 KSH655527 KIL655527 JYP655527 JOT655527 JEX655527 IVB655527 ILF655527 IBJ655527 HRN655527 HHR655527 GXV655527 GNZ655527 GED655527 FUH655527 FKL655527 FAP655527 EQT655527 EGX655527 DXB655527 DNF655527 DDJ655527 CTN655527 CJR655527 BZV655527 BPZ655527 BGD655527 AWH655527 AML655527 ACP655527 ST655527 IX655527 B655527 WVJ589991 WLN589991 WBR589991 VRV589991 VHZ589991 UYD589991 UOH589991 UEL589991 TUP589991 TKT589991 TAX589991 SRB589991 SHF589991 RXJ589991 RNN589991 RDR589991 QTV589991 QJZ589991 QAD589991 PQH589991 PGL589991 OWP589991 OMT589991 OCX589991 NTB589991 NJF589991 MZJ589991 MPN589991 MFR589991 LVV589991 LLZ589991 LCD589991 KSH589991 KIL589991 JYP589991 JOT589991 JEX589991 IVB589991 ILF589991 IBJ589991 HRN589991 HHR589991 GXV589991 GNZ589991 GED589991 FUH589991 FKL589991 FAP589991 EQT589991 EGX589991 DXB589991 DNF589991 DDJ589991 CTN589991 CJR589991 BZV589991 BPZ589991 BGD589991 AWH589991 AML589991 ACP589991 ST589991 IX589991 B589991 WVJ524455 WLN524455 WBR524455 VRV524455 VHZ524455 UYD524455 UOH524455 UEL524455 TUP524455 TKT524455 TAX524455 SRB524455 SHF524455 RXJ524455 RNN524455 RDR524455 QTV524455 QJZ524455 QAD524455 PQH524455 PGL524455 OWP524455 OMT524455 OCX524455 NTB524455 NJF524455 MZJ524455 MPN524455 MFR524455 LVV524455 LLZ524455 LCD524455 KSH524455 KIL524455 JYP524455 JOT524455 JEX524455 IVB524455 ILF524455 IBJ524455 HRN524455 HHR524455 GXV524455 GNZ524455 GED524455 FUH524455 FKL524455 FAP524455 EQT524455 EGX524455 DXB524455 DNF524455 DDJ524455 CTN524455 CJR524455 BZV524455 BPZ524455 BGD524455 AWH524455 AML524455 ACP524455 ST524455 IX524455 B524455 WVJ458919 WLN458919 WBR458919 VRV458919 VHZ458919 UYD458919 UOH458919 UEL458919 TUP458919 TKT458919 TAX458919 SRB458919 SHF458919 RXJ458919 RNN458919 RDR458919 QTV458919 QJZ458919 QAD458919 PQH458919 PGL458919 OWP458919 OMT458919 OCX458919 NTB458919 NJF458919 MZJ458919 MPN458919 MFR458919 LVV458919 LLZ458919 LCD458919 KSH458919 KIL458919 JYP458919 JOT458919 JEX458919 IVB458919 ILF458919 IBJ458919 HRN458919 HHR458919 GXV458919 GNZ458919 GED458919 FUH458919 FKL458919 FAP458919 EQT458919 EGX458919 DXB458919 DNF458919 DDJ458919 CTN458919 CJR458919 BZV458919 BPZ458919 BGD458919 AWH458919 AML458919 ACP458919 ST458919 IX458919 B458919 WVJ393383 WLN393383 WBR393383 VRV393383 VHZ393383 UYD393383 UOH393383 UEL393383 TUP393383 TKT393383 TAX393383 SRB393383 SHF393383 RXJ393383 RNN393383 RDR393383 QTV393383 QJZ393383 QAD393383 PQH393383 PGL393383 OWP393383 OMT393383 OCX393383 NTB393383 NJF393383 MZJ393383 MPN393383 MFR393383 LVV393383 LLZ393383 LCD393383 KSH393383 KIL393383 JYP393383 JOT393383 JEX393383 IVB393383 ILF393383 IBJ393383 HRN393383 HHR393383 GXV393383 GNZ393383 GED393383 FUH393383 FKL393383 FAP393383 EQT393383 EGX393383 DXB393383 DNF393383 DDJ393383 CTN393383 CJR393383 BZV393383 BPZ393383 BGD393383 AWH393383 AML393383 ACP393383 ST393383 IX393383 B393383 WVJ327847 WLN327847 WBR327847 VRV327847 VHZ327847 UYD327847 UOH327847 UEL327847 TUP327847 TKT327847 TAX327847 SRB327847 SHF327847 RXJ327847 RNN327847 RDR327847 QTV327847 QJZ327847 QAD327847 PQH327847 PGL327847 OWP327847 OMT327847 OCX327847 NTB327847 NJF327847 MZJ327847 MPN327847 MFR327847 LVV327847 LLZ327847 LCD327847 KSH327847 KIL327847 JYP327847 JOT327847 JEX327847 IVB327847 ILF327847 IBJ327847 HRN327847 HHR327847 GXV327847 GNZ327847 GED327847 FUH327847 FKL327847 FAP327847 EQT327847 EGX327847 DXB327847 DNF327847 DDJ327847 CTN327847 CJR327847 BZV327847 BPZ327847 BGD327847 AWH327847 AML327847 ACP327847 ST327847 IX327847 B327847 WVJ262311 WLN262311 WBR262311 VRV262311 VHZ262311 UYD262311 UOH262311 UEL262311 TUP262311 TKT262311 TAX262311 SRB262311 SHF262311 RXJ262311 RNN262311 RDR262311 QTV262311 QJZ262311 QAD262311 PQH262311 PGL262311 OWP262311 OMT262311 OCX262311 NTB262311 NJF262311 MZJ262311 MPN262311 MFR262311 LVV262311 LLZ262311 LCD262311 KSH262311 KIL262311 JYP262311 JOT262311 JEX262311 IVB262311 ILF262311 IBJ262311 HRN262311 HHR262311 GXV262311 GNZ262311 GED262311 FUH262311 FKL262311 FAP262311 EQT262311 EGX262311 DXB262311 DNF262311 DDJ262311 CTN262311 CJR262311 BZV262311 BPZ262311 BGD262311 AWH262311 AML262311 ACP262311 ST262311 IX262311 B262311 WVJ196775 WLN196775 WBR196775 VRV196775 VHZ196775 UYD196775 UOH196775 UEL196775 TUP196775 TKT196775 TAX196775 SRB196775 SHF196775 RXJ196775 RNN196775 RDR196775 QTV196775 QJZ196775 QAD196775 PQH196775 PGL196775 OWP196775 OMT196775 OCX196775 NTB196775 NJF196775 MZJ196775 MPN196775 MFR196775 LVV196775 LLZ196775 LCD196775 KSH196775 KIL196775 JYP196775 JOT196775 JEX196775 IVB196775 ILF196775 IBJ196775 HRN196775 HHR196775 GXV196775 GNZ196775 GED196775 FUH196775 FKL196775 FAP196775 EQT196775 EGX196775 DXB196775 DNF196775 DDJ196775 CTN196775 CJR196775 BZV196775 BPZ196775 BGD196775 AWH196775 AML196775 ACP196775 ST196775 IX196775 B196775 WVJ131239 WLN131239 WBR131239 VRV131239 VHZ131239 UYD131239 UOH131239 UEL131239 TUP131239 TKT131239 TAX131239 SRB131239 SHF131239 RXJ131239 RNN131239 RDR131239 QTV131239 QJZ131239 QAD131239 PQH131239 PGL131239 OWP131239 OMT131239 OCX131239 NTB131239 NJF131239 MZJ131239 MPN131239 MFR131239 LVV131239 LLZ131239 LCD131239 KSH131239 KIL131239 JYP131239 JOT131239 JEX131239 IVB131239 ILF131239 IBJ131239 HRN131239 HHR131239 GXV131239 GNZ131239 GED131239 FUH131239 FKL131239 FAP131239 EQT131239 EGX131239 DXB131239 DNF131239 DDJ131239 CTN131239 CJR131239 BZV131239 BPZ131239 BGD131239 AWH131239 AML131239 ACP131239 ST131239 IX131239 B131239 WVJ65703 WLN65703 WBR65703 VRV65703 VHZ65703 UYD65703 UOH65703 UEL65703 TUP65703 TKT65703 TAX65703 SRB65703 SHF65703 RXJ65703 RNN65703 RDR65703 QTV65703 QJZ65703 QAD65703 PQH65703 PGL65703 OWP65703 OMT65703 OCX65703 NTB65703 NJF65703 MZJ65703 MPN65703 MFR65703 LVV65703 LLZ65703 LCD65703 KSH65703 KIL65703 JYP65703 JOT65703 JEX65703 IVB65703 ILF65703 IBJ65703 HRN65703 HHR65703 GXV65703 GNZ65703 GED65703 FUH65703 FKL65703 FAP65703 EQT65703 EGX65703 DXB65703 DNF65703 DDJ65703 CTN65703 CJR65703 BZV65703 BPZ65703 BGD65703 AWH65703 AML65703 ACP65703 ST65703 IX65703 B65703 WVJ166 WLN166 WBR166 VRV166 VHZ166 UYD166 UOH166 UEL166 TUP166 TKT166 TAX166 SRB166 SHF166 RXJ166 RNN166 RDR166 QTV166 QJZ166 QAD166 PQH166 PGL166 OWP166 OMT166 OCX166 NTB166 NJF166 MZJ166 MPN166 MFR166 LVV166 LLZ166 LCD166 KSH166 KIL166 JYP166 JOT166 JEX166 IVB166 ILF166 IBJ166 HRN166 HHR166 GXV166 GNZ166 GED166 FUH166 FKL166 FAP166 EQT166 EGX166 DXB166 DNF166 DDJ166 CTN166 CJR166 BZV166 BPZ166 BGD166 AWH166 AML166 ACP166 ST166 IX166 TAX983261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B983074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B917538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B852002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B786466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B720930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B655394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B589858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B524322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B458786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B393250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B327714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B262178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B196642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B131106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B65570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B26 WVJ983280 WLN983280 WBR983280 VRV983280 VHZ983280 UYD983280 UOH983280 UEL983280 TUP983280 TKT983280 TAX983280 SRB983280 SHF983280 RXJ983280 RNN983280 RDR983280 QTV983280 QJZ983280 QAD983280 PQH983280 PGL983280 OWP983280 OMT983280 OCX983280 NTB983280 NJF983280 MZJ983280 MPN983280 MFR983280 LVV983280 LLZ983280 LCD983280 KSH983280 KIL983280 JYP983280 JOT983280 JEX983280 IVB983280 ILF983280 IBJ983280 HRN983280 HHR983280 GXV983280 GNZ983280 GED983280 FUH983280 FKL983280 FAP983280 EQT983280 EGX983280 DXB983280 DNF983280 DDJ983280 CTN983280 CJR983280 BZV983280 BPZ983280 BGD983280 AWH983280 AML983280 ACP983280 ST983280 IX983280 B983280 WVJ917744 WLN917744 WBR917744 VRV917744 VHZ917744 UYD917744 UOH917744 UEL917744 TUP917744 TKT917744 TAX917744 SRB917744 SHF917744 RXJ917744 RNN917744 RDR917744 QTV917744 QJZ917744 QAD917744 PQH917744 PGL917744 OWP917744 OMT917744 OCX917744 NTB917744 NJF917744 MZJ917744 MPN917744 MFR917744 LVV917744 LLZ917744 LCD917744 KSH917744 KIL917744 JYP917744 JOT917744 JEX917744 IVB917744 ILF917744 IBJ917744 HRN917744 HHR917744 GXV917744 GNZ917744 GED917744 FUH917744 FKL917744 FAP917744 EQT917744 EGX917744 DXB917744 DNF917744 DDJ917744 CTN917744 CJR917744 BZV917744 BPZ917744 BGD917744 AWH917744 AML917744 ACP917744 ST917744 IX917744 B917744 WVJ852208 WLN852208 WBR852208 VRV852208 VHZ852208 UYD852208 UOH852208 UEL852208 TUP852208 TKT852208 TAX852208 SRB852208 SHF852208 RXJ852208 RNN852208 RDR852208 QTV852208 QJZ852208 QAD852208 PQH852208 PGL852208 OWP852208 OMT852208 OCX852208 NTB852208 NJF852208 MZJ852208 MPN852208 MFR852208 LVV852208 LLZ852208 LCD852208 KSH852208 KIL852208 JYP852208 JOT852208 JEX852208 IVB852208 ILF852208 IBJ852208 HRN852208 HHR852208 GXV852208 GNZ852208 GED852208 FUH852208 FKL852208 FAP852208 EQT852208 EGX852208 DXB852208 DNF852208 DDJ852208 CTN852208 CJR852208 BZV852208 BPZ852208 BGD852208 AWH852208 AML852208 ACP852208 ST852208 IX852208 B852208 WVJ786672 WLN786672 WBR786672 VRV786672 VHZ786672 UYD786672 UOH786672 UEL786672 TUP786672 TKT786672 TAX786672 SRB786672 SHF786672 RXJ786672 RNN786672 RDR786672 QTV786672 QJZ786672 QAD786672 PQH786672 PGL786672 OWP786672 OMT786672 OCX786672 NTB786672 NJF786672 MZJ786672 MPN786672 MFR786672 LVV786672 LLZ786672 LCD786672 KSH786672 KIL786672 JYP786672 JOT786672 JEX786672 IVB786672 ILF786672 IBJ786672 HRN786672 HHR786672 GXV786672 GNZ786672 GED786672 FUH786672 FKL786672 FAP786672 EQT786672 EGX786672 DXB786672 DNF786672 DDJ786672 CTN786672 CJR786672 BZV786672 BPZ786672 BGD786672 AWH786672 AML786672 ACP786672 ST786672 IX786672 B786672 WVJ721136 WLN721136 WBR721136 VRV721136 VHZ721136 UYD721136 UOH721136 UEL721136 TUP721136 TKT721136 TAX721136 SRB721136 SHF721136 RXJ721136 RNN721136 RDR721136 QTV721136 QJZ721136 QAD721136 PQH721136 PGL721136 OWP721136 OMT721136 OCX721136 NTB721136 NJF721136 MZJ721136 MPN721136 MFR721136 LVV721136 LLZ721136 LCD721136 KSH721136 KIL721136 JYP721136 JOT721136 JEX721136 IVB721136 ILF721136 IBJ721136 HRN721136 HHR721136 GXV721136 GNZ721136 GED721136 FUH721136 FKL721136 FAP721136 EQT721136 EGX721136 DXB721136 DNF721136 DDJ721136 CTN721136 CJR721136 BZV721136 BPZ721136 BGD721136 AWH721136 AML721136 ACP721136 ST721136 IX721136 B721136 WVJ655600 WLN655600 WBR655600 VRV655600 VHZ655600 UYD655600 UOH655600 UEL655600 TUP655600 TKT655600 TAX655600 SRB655600 SHF655600 RXJ655600 RNN655600 RDR655600 QTV655600 QJZ655600 QAD655600 PQH655600 PGL655600 OWP655600 OMT655600 OCX655600 NTB655600 NJF655600 MZJ655600 MPN655600 MFR655600 LVV655600 LLZ655600 LCD655600 KSH655600 KIL655600 JYP655600 JOT655600 JEX655600 IVB655600 ILF655600 IBJ655600 HRN655600 HHR655600 GXV655600 GNZ655600 GED655600 FUH655600 FKL655600 FAP655600 EQT655600 EGX655600 DXB655600 DNF655600 DDJ655600 CTN655600 CJR655600 BZV655600 BPZ655600 BGD655600 AWH655600 AML655600 ACP655600 ST655600 IX655600 B655600 WVJ590064 WLN590064 WBR590064 VRV590064 VHZ590064 UYD590064 UOH590064 UEL590064 TUP590064 TKT590064 TAX590064 SRB590064 SHF590064 RXJ590064 RNN590064 RDR590064 QTV590064 QJZ590064 QAD590064 PQH590064 PGL590064 OWP590064 OMT590064 OCX590064 NTB590064 NJF590064 MZJ590064 MPN590064 MFR590064 LVV590064 LLZ590064 LCD590064 KSH590064 KIL590064 JYP590064 JOT590064 JEX590064 IVB590064 ILF590064 IBJ590064 HRN590064 HHR590064 GXV590064 GNZ590064 GED590064 FUH590064 FKL590064 FAP590064 EQT590064 EGX590064 DXB590064 DNF590064 DDJ590064 CTN590064 CJR590064 BZV590064 BPZ590064 BGD590064 AWH590064 AML590064 ACP590064 ST590064 IX590064 B590064 WVJ524528 WLN524528 WBR524528 VRV524528 VHZ524528 UYD524528 UOH524528 UEL524528 TUP524528 TKT524528 TAX524528 SRB524528 SHF524528 RXJ524528 RNN524528 RDR524528 QTV524528 QJZ524528 QAD524528 PQH524528 PGL524528 OWP524528 OMT524528 OCX524528 NTB524528 NJF524528 MZJ524528 MPN524528 MFR524528 LVV524528 LLZ524528 LCD524528 KSH524528 KIL524528 JYP524528 JOT524528 JEX524528 IVB524528 ILF524528 IBJ524528 HRN524528 HHR524528 GXV524528 GNZ524528 GED524528 FUH524528 FKL524528 FAP524528 EQT524528 EGX524528 DXB524528 DNF524528 DDJ524528 CTN524528 CJR524528 BZV524528 BPZ524528 BGD524528 AWH524528 AML524528 ACP524528 ST524528 IX524528 B524528 WVJ458992 WLN458992 WBR458992 VRV458992 VHZ458992 UYD458992 UOH458992 UEL458992 TUP458992 TKT458992 TAX458992 SRB458992 SHF458992 RXJ458992 RNN458992 RDR458992 QTV458992 QJZ458992 QAD458992 PQH458992 PGL458992 OWP458992 OMT458992 OCX458992 NTB458992 NJF458992 MZJ458992 MPN458992 MFR458992 LVV458992 LLZ458992 LCD458992 KSH458992 KIL458992 JYP458992 JOT458992 JEX458992 IVB458992 ILF458992 IBJ458992 HRN458992 HHR458992 GXV458992 GNZ458992 GED458992 FUH458992 FKL458992 FAP458992 EQT458992 EGX458992 DXB458992 DNF458992 DDJ458992 CTN458992 CJR458992 BZV458992 BPZ458992 BGD458992 AWH458992 AML458992 ACP458992 ST458992 IX458992 B458992 WVJ393456 WLN393456 WBR393456 VRV393456 VHZ393456 UYD393456 UOH393456 UEL393456 TUP393456 TKT393456 TAX393456 SRB393456 SHF393456 RXJ393456 RNN393456 RDR393456 QTV393456 QJZ393456 QAD393456 PQH393456 PGL393456 OWP393456 OMT393456 OCX393456 NTB393456 NJF393456 MZJ393456 MPN393456 MFR393456 LVV393456 LLZ393456 LCD393456 KSH393456 KIL393456 JYP393456 JOT393456 JEX393456 IVB393456 ILF393456 IBJ393456 HRN393456 HHR393456 GXV393456 GNZ393456 GED393456 FUH393456 FKL393456 FAP393456 EQT393456 EGX393456 DXB393456 DNF393456 DDJ393456 CTN393456 CJR393456 BZV393456 BPZ393456 BGD393456 AWH393456 AML393456 ACP393456 ST393456 IX393456 B393456 WVJ327920 WLN327920 WBR327920 VRV327920 VHZ327920 UYD327920 UOH327920 UEL327920 TUP327920 TKT327920 TAX327920 SRB327920 SHF327920 RXJ327920 RNN327920 RDR327920 QTV327920 QJZ327920 QAD327920 PQH327920 PGL327920 OWP327920 OMT327920 OCX327920 NTB327920 NJF327920 MZJ327920 MPN327920 MFR327920 LVV327920 LLZ327920 LCD327920 KSH327920 KIL327920 JYP327920 JOT327920 JEX327920 IVB327920 ILF327920 IBJ327920 HRN327920 HHR327920 GXV327920 GNZ327920 GED327920 FUH327920 FKL327920 FAP327920 EQT327920 EGX327920 DXB327920 DNF327920 DDJ327920 CTN327920 CJR327920 BZV327920 BPZ327920 BGD327920 AWH327920 AML327920 ACP327920 ST327920 IX327920 B327920 WVJ262384 WLN262384 WBR262384 VRV262384 VHZ262384 UYD262384 UOH262384 UEL262384 TUP262384 TKT262384 TAX262384 SRB262384 SHF262384 RXJ262384 RNN262384 RDR262384 QTV262384 QJZ262384 QAD262384 PQH262384 PGL262384 OWP262384 OMT262384 OCX262384 NTB262384 NJF262384 MZJ262384 MPN262384 MFR262384 LVV262384 LLZ262384 LCD262384 KSH262384 KIL262384 JYP262384 JOT262384 JEX262384 IVB262384 ILF262384 IBJ262384 HRN262384 HHR262384 GXV262384 GNZ262384 GED262384 FUH262384 FKL262384 FAP262384 EQT262384 EGX262384 DXB262384 DNF262384 DDJ262384 CTN262384 CJR262384 BZV262384 BPZ262384 BGD262384 AWH262384 AML262384 ACP262384 ST262384 IX262384 B262384 WVJ196848 WLN196848 WBR196848 VRV196848 VHZ196848 UYD196848 UOH196848 UEL196848 TUP196848 TKT196848 TAX196848 SRB196848 SHF196848 RXJ196848 RNN196848 RDR196848 QTV196848 QJZ196848 QAD196848 PQH196848 PGL196848 OWP196848 OMT196848 OCX196848 NTB196848 NJF196848 MZJ196848 MPN196848 MFR196848 LVV196848 LLZ196848 LCD196848 KSH196848 KIL196848 JYP196848 JOT196848 JEX196848 IVB196848 ILF196848 IBJ196848 HRN196848 HHR196848 GXV196848 GNZ196848 GED196848 FUH196848 FKL196848 FAP196848 EQT196848 EGX196848 DXB196848 DNF196848 DDJ196848 CTN196848 CJR196848 BZV196848 BPZ196848 BGD196848 AWH196848 AML196848 ACP196848 ST196848 IX196848 B196848 WVJ131312 WLN131312 WBR131312 VRV131312 VHZ131312 UYD131312 UOH131312 UEL131312 TUP131312 TKT131312 TAX131312 SRB131312 SHF131312 RXJ131312 RNN131312 RDR131312 QTV131312 QJZ131312 QAD131312 PQH131312 PGL131312 OWP131312 OMT131312 OCX131312 NTB131312 NJF131312 MZJ131312 MPN131312 MFR131312 LVV131312 LLZ131312 LCD131312 KSH131312 KIL131312 JYP131312 JOT131312 JEX131312 IVB131312 ILF131312 IBJ131312 HRN131312 HHR131312 GXV131312 GNZ131312 GED131312 FUH131312 FKL131312 FAP131312 EQT131312 EGX131312 DXB131312 DNF131312 DDJ131312 CTN131312 CJR131312 BZV131312 BPZ131312 BGD131312 AWH131312 AML131312 ACP131312 ST131312 IX131312 B131312 WVJ65776 WLN65776 WBR65776 VRV65776 VHZ65776 UYD65776 UOH65776 UEL65776 TUP65776 TKT65776 TAX65776 SRB65776 SHF65776 RXJ65776 RNN65776 RDR65776 QTV65776 QJZ65776 QAD65776 PQH65776 PGL65776 OWP65776 OMT65776 OCX65776 NTB65776 NJF65776 MZJ65776 MPN65776 MFR65776 LVV65776 LLZ65776 LCD65776 KSH65776 KIL65776 JYP65776 JOT65776 JEX65776 IVB65776 ILF65776 IBJ65776 HRN65776 HHR65776 GXV65776 GNZ65776 GED65776 FUH65776 FKL65776 FAP65776 EQT65776 EGX65776 DXB65776 DNF65776 DDJ65776 CTN65776 CJR65776 BZV65776 BPZ65776 BGD65776 AWH65776 AML65776 ACP65776 ST65776 IX65776 B65776 WVJ239 WLN239 WBR239 VRV239 VHZ239 UYD239 UOH239 UEL239 TUP239 TKT239 TAX239 SRB239 SHF239 RXJ239 RNN239 RDR239 QTV239 QJZ239 QAD239 PQH239 PGL239 OWP239 OMT239 OCX239 NTB239 NJF239 MZJ239 MPN239 MFR239 LVV239 LLZ239 LCD239 KSH239 KIL239 JYP239 JOT239 JEX239 IVB239 ILF239 IBJ239 HRN239 HHR239 GXV239 GNZ239 GED239 FUH239 FKL239 FAP239 EQT239 EGX239 DXB239 DNF239 DDJ239 CTN239 CJR239 BZV239 BPZ239 BGD239 AWH239 AML239 ACP239 ST239 IX239 SRB983261 WVJ983287 WLN983287 WBR983287 VRV983287 VHZ983287 UYD983287 UOH983287 UEL983287 TUP983287 TKT983287 TAX983287 SRB983287 SHF983287 RXJ983287 RNN983287 RDR983287 QTV983287 QJZ983287 QAD983287 PQH983287 PGL983287 OWP983287 OMT983287 OCX983287 NTB983287 NJF983287 MZJ983287 MPN983287 MFR983287 LVV983287 LLZ983287 LCD983287 KSH983287 KIL983287 JYP983287 JOT983287 JEX983287 IVB983287 ILF983287 IBJ983287 HRN983287 HHR983287 GXV983287 GNZ983287 GED983287 FUH983287 FKL983287 FAP983287 EQT983287 EGX983287 DXB983287 DNF983287 DDJ983287 CTN983287 CJR983287 BZV983287 BPZ983287 BGD983287 AWH983287 AML983287 ACP983287 ST983287 IX983287 B983287 WVJ917751 WLN917751 WBR917751 VRV917751 VHZ917751 UYD917751 UOH917751 UEL917751 TUP917751 TKT917751 TAX917751 SRB917751 SHF917751 RXJ917751 RNN917751 RDR917751 QTV917751 QJZ917751 QAD917751 PQH917751 PGL917751 OWP917751 OMT917751 OCX917751 NTB917751 NJF917751 MZJ917751 MPN917751 MFR917751 LVV917751 LLZ917751 LCD917751 KSH917751 KIL917751 JYP917751 JOT917751 JEX917751 IVB917751 ILF917751 IBJ917751 HRN917751 HHR917751 GXV917751 GNZ917751 GED917751 FUH917751 FKL917751 FAP917751 EQT917751 EGX917751 DXB917751 DNF917751 DDJ917751 CTN917751 CJR917751 BZV917751 BPZ917751 BGD917751 AWH917751 AML917751 ACP917751 ST917751 IX917751 B917751 WVJ852215 WLN852215 WBR852215 VRV852215 VHZ852215 UYD852215 UOH852215 UEL852215 TUP852215 TKT852215 TAX852215 SRB852215 SHF852215 RXJ852215 RNN852215 RDR852215 QTV852215 QJZ852215 QAD852215 PQH852215 PGL852215 OWP852215 OMT852215 OCX852215 NTB852215 NJF852215 MZJ852215 MPN852215 MFR852215 LVV852215 LLZ852215 LCD852215 KSH852215 KIL852215 JYP852215 JOT852215 JEX852215 IVB852215 ILF852215 IBJ852215 HRN852215 HHR852215 GXV852215 GNZ852215 GED852215 FUH852215 FKL852215 FAP852215 EQT852215 EGX852215 DXB852215 DNF852215 DDJ852215 CTN852215 CJR852215 BZV852215 BPZ852215 BGD852215 AWH852215 AML852215 ACP852215 ST852215 IX852215 B852215 WVJ786679 WLN786679 WBR786679 VRV786679 VHZ786679 UYD786679 UOH786679 UEL786679 TUP786679 TKT786679 TAX786679 SRB786679 SHF786679 RXJ786679 RNN786679 RDR786679 QTV786679 QJZ786679 QAD786679 PQH786679 PGL786679 OWP786679 OMT786679 OCX786679 NTB786679 NJF786679 MZJ786679 MPN786679 MFR786679 LVV786679 LLZ786679 LCD786679 KSH786679 KIL786679 JYP786679 JOT786679 JEX786679 IVB786679 ILF786679 IBJ786679 HRN786679 HHR786679 GXV786679 GNZ786679 GED786679 FUH786679 FKL786679 FAP786679 EQT786679 EGX786679 DXB786679 DNF786679 DDJ786679 CTN786679 CJR786679 BZV786679 BPZ786679 BGD786679 AWH786679 AML786679 ACP786679 ST786679 IX786679 B786679 WVJ721143 WLN721143 WBR721143 VRV721143 VHZ721143 UYD721143 UOH721143 UEL721143 TUP721143 TKT721143 TAX721143 SRB721143 SHF721143 RXJ721143 RNN721143 RDR721143 QTV721143 QJZ721143 QAD721143 PQH721143 PGL721143 OWP721143 OMT721143 OCX721143 NTB721143 NJF721143 MZJ721143 MPN721143 MFR721143 LVV721143 LLZ721143 LCD721143 KSH721143 KIL721143 JYP721143 JOT721143 JEX721143 IVB721143 ILF721143 IBJ721143 HRN721143 HHR721143 GXV721143 GNZ721143 GED721143 FUH721143 FKL721143 FAP721143 EQT721143 EGX721143 DXB721143 DNF721143 DDJ721143 CTN721143 CJR721143 BZV721143 BPZ721143 BGD721143 AWH721143 AML721143 ACP721143 ST721143 IX721143 B721143 WVJ655607 WLN655607 WBR655607 VRV655607 VHZ655607 UYD655607 UOH655607 UEL655607 TUP655607 TKT655607 TAX655607 SRB655607 SHF655607 RXJ655607 RNN655607 RDR655607 QTV655607 QJZ655607 QAD655607 PQH655607 PGL655607 OWP655607 OMT655607 OCX655607 NTB655607 NJF655607 MZJ655607 MPN655607 MFR655607 LVV655607 LLZ655607 LCD655607 KSH655607 KIL655607 JYP655607 JOT655607 JEX655607 IVB655607 ILF655607 IBJ655607 HRN655607 HHR655607 GXV655607 GNZ655607 GED655607 FUH655607 FKL655607 FAP655607 EQT655607 EGX655607 DXB655607 DNF655607 DDJ655607 CTN655607 CJR655607 BZV655607 BPZ655607 BGD655607 AWH655607 AML655607 ACP655607 ST655607 IX655607 B655607 WVJ590071 WLN590071 WBR590071 VRV590071 VHZ590071 UYD590071 UOH590071 UEL590071 TUP590071 TKT590071 TAX590071 SRB590071 SHF590071 RXJ590071 RNN590071 RDR590071 QTV590071 QJZ590071 QAD590071 PQH590071 PGL590071 OWP590071 OMT590071 OCX590071 NTB590071 NJF590071 MZJ590071 MPN590071 MFR590071 LVV590071 LLZ590071 LCD590071 KSH590071 KIL590071 JYP590071 JOT590071 JEX590071 IVB590071 ILF590071 IBJ590071 HRN590071 HHR590071 GXV590071 GNZ590071 GED590071 FUH590071 FKL590071 FAP590071 EQT590071 EGX590071 DXB590071 DNF590071 DDJ590071 CTN590071 CJR590071 BZV590071 BPZ590071 BGD590071 AWH590071 AML590071 ACP590071 ST590071 IX590071 B590071 WVJ524535 WLN524535 WBR524535 VRV524535 VHZ524535 UYD524535 UOH524535 UEL524535 TUP524535 TKT524535 TAX524535 SRB524535 SHF524535 RXJ524535 RNN524535 RDR524535 QTV524535 QJZ524535 QAD524535 PQH524535 PGL524535 OWP524535 OMT524535 OCX524535 NTB524535 NJF524535 MZJ524535 MPN524535 MFR524535 LVV524535 LLZ524535 LCD524535 KSH524535 KIL524535 JYP524535 JOT524535 JEX524535 IVB524535 ILF524535 IBJ524535 HRN524535 HHR524535 GXV524535 GNZ524535 GED524535 FUH524535 FKL524535 FAP524535 EQT524535 EGX524535 DXB524535 DNF524535 DDJ524535 CTN524535 CJR524535 BZV524535 BPZ524535 BGD524535 AWH524535 AML524535 ACP524535 ST524535 IX524535 B524535 WVJ458999 WLN458999 WBR458999 VRV458999 VHZ458999 UYD458999 UOH458999 UEL458999 TUP458999 TKT458999 TAX458999 SRB458999 SHF458999 RXJ458999 RNN458999 RDR458999 QTV458999 QJZ458999 QAD458999 PQH458999 PGL458999 OWP458999 OMT458999 OCX458999 NTB458999 NJF458999 MZJ458999 MPN458999 MFR458999 LVV458999 LLZ458999 LCD458999 KSH458999 KIL458999 JYP458999 JOT458999 JEX458999 IVB458999 ILF458999 IBJ458999 HRN458999 HHR458999 GXV458999 GNZ458999 GED458999 FUH458999 FKL458999 FAP458999 EQT458999 EGX458999 DXB458999 DNF458999 DDJ458999 CTN458999 CJR458999 BZV458999 BPZ458999 BGD458999 AWH458999 AML458999 ACP458999 ST458999 IX458999 B458999 WVJ393463 WLN393463 WBR393463 VRV393463 VHZ393463 UYD393463 UOH393463 UEL393463 TUP393463 TKT393463 TAX393463 SRB393463 SHF393463 RXJ393463 RNN393463 RDR393463 QTV393463 QJZ393463 QAD393463 PQH393463 PGL393463 OWP393463 OMT393463 OCX393463 NTB393463 NJF393463 MZJ393463 MPN393463 MFR393463 LVV393463 LLZ393463 LCD393463 KSH393463 KIL393463 JYP393463 JOT393463 JEX393463 IVB393463 ILF393463 IBJ393463 HRN393463 HHR393463 GXV393463 GNZ393463 GED393463 FUH393463 FKL393463 FAP393463 EQT393463 EGX393463 DXB393463 DNF393463 DDJ393463 CTN393463 CJR393463 BZV393463 BPZ393463 BGD393463 AWH393463 AML393463 ACP393463 ST393463 IX393463 B393463 WVJ327927 WLN327927 WBR327927 VRV327927 VHZ327927 UYD327927 UOH327927 UEL327927 TUP327927 TKT327927 TAX327927 SRB327927 SHF327927 RXJ327927 RNN327927 RDR327927 QTV327927 QJZ327927 QAD327927 PQH327927 PGL327927 OWP327927 OMT327927 OCX327927 NTB327927 NJF327927 MZJ327927 MPN327927 MFR327927 LVV327927 LLZ327927 LCD327927 KSH327927 KIL327927 JYP327927 JOT327927 JEX327927 IVB327927 ILF327927 IBJ327927 HRN327927 HHR327927 GXV327927 GNZ327927 GED327927 FUH327927 FKL327927 FAP327927 EQT327927 EGX327927 DXB327927 DNF327927 DDJ327927 CTN327927 CJR327927 BZV327927 BPZ327927 BGD327927 AWH327927 AML327927 ACP327927 ST327927 IX327927 B327927 WVJ262391 WLN262391 WBR262391 VRV262391 VHZ262391 UYD262391 UOH262391 UEL262391 TUP262391 TKT262391 TAX262391 SRB262391 SHF262391 RXJ262391 RNN262391 RDR262391 QTV262391 QJZ262391 QAD262391 PQH262391 PGL262391 OWP262391 OMT262391 OCX262391 NTB262391 NJF262391 MZJ262391 MPN262391 MFR262391 LVV262391 LLZ262391 LCD262391 KSH262391 KIL262391 JYP262391 JOT262391 JEX262391 IVB262391 ILF262391 IBJ262391 HRN262391 HHR262391 GXV262391 GNZ262391 GED262391 FUH262391 FKL262391 FAP262391 EQT262391 EGX262391 DXB262391 DNF262391 DDJ262391 CTN262391 CJR262391 BZV262391 BPZ262391 BGD262391 AWH262391 AML262391 ACP262391 ST262391 IX262391 B262391 WVJ196855 WLN196855 WBR196855 VRV196855 VHZ196855 UYD196855 UOH196855 UEL196855 TUP196855 TKT196855 TAX196855 SRB196855 SHF196855 RXJ196855 RNN196855 RDR196855 QTV196855 QJZ196855 QAD196855 PQH196855 PGL196855 OWP196855 OMT196855 OCX196855 NTB196855 NJF196855 MZJ196855 MPN196855 MFR196855 LVV196855 LLZ196855 LCD196855 KSH196855 KIL196855 JYP196855 JOT196855 JEX196855 IVB196855 ILF196855 IBJ196855 HRN196855 HHR196855 GXV196855 GNZ196855 GED196855 FUH196855 FKL196855 FAP196855 EQT196855 EGX196855 DXB196855 DNF196855 DDJ196855 CTN196855 CJR196855 BZV196855 BPZ196855 BGD196855 AWH196855 AML196855 ACP196855 ST196855 IX196855 B196855 WVJ131319 WLN131319 WBR131319 VRV131319 VHZ131319 UYD131319 UOH131319 UEL131319 TUP131319 TKT131319 TAX131319 SRB131319 SHF131319 RXJ131319 RNN131319 RDR131319 QTV131319 QJZ131319 QAD131319 PQH131319 PGL131319 OWP131319 OMT131319 OCX131319 NTB131319 NJF131319 MZJ131319 MPN131319 MFR131319 LVV131319 LLZ131319 LCD131319 KSH131319 KIL131319 JYP131319 JOT131319 JEX131319 IVB131319 ILF131319 IBJ131319 HRN131319 HHR131319 GXV131319 GNZ131319 GED131319 FUH131319 FKL131319 FAP131319 EQT131319 EGX131319 DXB131319 DNF131319 DDJ131319 CTN131319 CJR131319 BZV131319 BPZ131319 BGD131319 AWH131319 AML131319 ACP131319 ST131319 IX131319 B131319 WVJ65783 WLN65783 WBR65783 VRV65783 VHZ65783 UYD65783 UOH65783 UEL65783 TUP65783 TKT65783 TAX65783 SRB65783 SHF65783 RXJ65783 RNN65783 RDR65783 QTV65783 QJZ65783 QAD65783 PQH65783 PGL65783 OWP65783 OMT65783 OCX65783 NTB65783 NJF65783 MZJ65783 MPN65783 MFR65783 LVV65783 LLZ65783 LCD65783 KSH65783 KIL65783 JYP65783 JOT65783 JEX65783 IVB65783 ILF65783 IBJ65783 HRN65783 HHR65783 GXV65783 GNZ65783 GED65783 FUH65783 FKL65783 FAP65783 EQT65783 EGX65783 DXB65783 DNF65783 DDJ65783 CTN65783 CJR65783 BZV65783 BPZ65783 BGD65783 AWH65783 AML65783 ACP65783 ST65783 IX65783 B65783 WVJ246 WLN246 WBR246 VRV246 VHZ246 UYD246 UOH246 UEL246 TUP246 TKT246 TAX246 SRB246 SHF246 RXJ246 RNN246 RDR246 QTV246 QJZ246 QAD246 PQH246 PGL246 OWP246 OMT246 OCX246 NTB246 NJF246 MZJ246 MPN246 MFR246 LVV246 LLZ246 LCD246 KSH246 KIL246 JYP246 JOT246 JEX246 IVB246 ILF246 IBJ246 HRN246 HHR246 GXV246 GNZ246 GED246 FUH246 FKL246 FAP246 EQT246 EGX246 DXB246 DNF246 DDJ246 CTN246 CJR246 BZV246 BPZ246 BGD246 AWH246 AML246 ACP246 ST246 IX246 SHF983261 WVJ983303 WLN983303 WBR983303 VRV983303 VHZ983303 UYD983303 UOH983303 UEL983303 TUP983303 TKT983303 TAX983303 SRB983303 SHF983303 RXJ983303 RNN983303 RDR983303 QTV983303 QJZ983303 QAD983303 PQH983303 PGL983303 OWP983303 OMT983303 OCX983303 NTB983303 NJF983303 MZJ983303 MPN983303 MFR983303 LVV983303 LLZ983303 LCD983303 KSH983303 KIL983303 JYP983303 JOT983303 JEX983303 IVB983303 ILF983303 IBJ983303 HRN983303 HHR983303 GXV983303 GNZ983303 GED983303 FUH983303 FKL983303 FAP983303 EQT983303 EGX983303 DXB983303 DNF983303 DDJ983303 CTN983303 CJR983303 BZV983303 BPZ983303 BGD983303 AWH983303 AML983303 ACP983303 ST983303 IX983303 B983303 WVJ917767 WLN917767 WBR917767 VRV917767 VHZ917767 UYD917767 UOH917767 UEL917767 TUP917767 TKT917767 TAX917767 SRB917767 SHF917767 RXJ917767 RNN917767 RDR917767 QTV917767 QJZ917767 QAD917767 PQH917767 PGL917767 OWP917767 OMT917767 OCX917767 NTB917767 NJF917767 MZJ917767 MPN917767 MFR917767 LVV917767 LLZ917767 LCD917767 KSH917767 KIL917767 JYP917767 JOT917767 JEX917767 IVB917767 ILF917767 IBJ917767 HRN917767 HHR917767 GXV917767 GNZ917767 GED917767 FUH917767 FKL917767 FAP917767 EQT917767 EGX917767 DXB917767 DNF917767 DDJ917767 CTN917767 CJR917767 BZV917767 BPZ917767 BGD917767 AWH917767 AML917767 ACP917767 ST917767 IX917767 B917767 WVJ852231 WLN852231 WBR852231 VRV852231 VHZ852231 UYD852231 UOH852231 UEL852231 TUP852231 TKT852231 TAX852231 SRB852231 SHF852231 RXJ852231 RNN852231 RDR852231 QTV852231 QJZ852231 QAD852231 PQH852231 PGL852231 OWP852231 OMT852231 OCX852231 NTB852231 NJF852231 MZJ852231 MPN852231 MFR852231 LVV852231 LLZ852231 LCD852231 KSH852231 KIL852231 JYP852231 JOT852231 JEX852231 IVB852231 ILF852231 IBJ852231 HRN852231 HHR852231 GXV852231 GNZ852231 GED852231 FUH852231 FKL852231 FAP852231 EQT852231 EGX852231 DXB852231 DNF852231 DDJ852231 CTN852231 CJR852231 BZV852231 BPZ852231 BGD852231 AWH852231 AML852231 ACP852231 ST852231 IX852231 B852231 WVJ786695 WLN786695 WBR786695 VRV786695 VHZ786695 UYD786695 UOH786695 UEL786695 TUP786695 TKT786695 TAX786695 SRB786695 SHF786695 RXJ786695 RNN786695 RDR786695 QTV786695 QJZ786695 QAD786695 PQH786695 PGL786695 OWP786695 OMT786695 OCX786695 NTB786695 NJF786695 MZJ786695 MPN786695 MFR786695 LVV786695 LLZ786695 LCD786695 KSH786695 KIL786695 JYP786695 JOT786695 JEX786695 IVB786695 ILF786695 IBJ786695 HRN786695 HHR786695 GXV786695 GNZ786695 GED786695 FUH786695 FKL786695 FAP786695 EQT786695 EGX786695 DXB786695 DNF786695 DDJ786695 CTN786695 CJR786695 BZV786695 BPZ786695 BGD786695 AWH786695 AML786695 ACP786695 ST786695 IX786695 B786695 WVJ721159 WLN721159 WBR721159 VRV721159 VHZ721159 UYD721159 UOH721159 UEL721159 TUP721159 TKT721159 TAX721159 SRB721159 SHF721159 RXJ721159 RNN721159 RDR721159 QTV721159 QJZ721159 QAD721159 PQH721159 PGL721159 OWP721159 OMT721159 OCX721159 NTB721159 NJF721159 MZJ721159 MPN721159 MFR721159 LVV721159 LLZ721159 LCD721159 KSH721159 KIL721159 JYP721159 JOT721159 JEX721159 IVB721159 ILF721159 IBJ721159 HRN721159 HHR721159 GXV721159 GNZ721159 GED721159 FUH721159 FKL721159 FAP721159 EQT721159 EGX721159 DXB721159 DNF721159 DDJ721159 CTN721159 CJR721159 BZV721159 BPZ721159 BGD721159 AWH721159 AML721159 ACP721159 ST721159 IX721159 B721159 WVJ655623 WLN655623 WBR655623 VRV655623 VHZ655623 UYD655623 UOH655623 UEL655623 TUP655623 TKT655623 TAX655623 SRB655623 SHF655623 RXJ655623 RNN655623 RDR655623 QTV655623 QJZ655623 QAD655623 PQH655623 PGL655623 OWP655623 OMT655623 OCX655623 NTB655623 NJF655623 MZJ655623 MPN655623 MFR655623 LVV655623 LLZ655623 LCD655623 KSH655623 KIL655623 JYP655623 JOT655623 JEX655623 IVB655623 ILF655623 IBJ655623 HRN655623 HHR655623 GXV655623 GNZ655623 GED655623 FUH655623 FKL655623 FAP655623 EQT655623 EGX655623 DXB655623 DNF655623 DDJ655623 CTN655623 CJR655623 BZV655623 BPZ655623 BGD655623 AWH655623 AML655623 ACP655623 ST655623 IX655623 B655623 WVJ590087 WLN590087 WBR590087 VRV590087 VHZ590087 UYD590087 UOH590087 UEL590087 TUP590087 TKT590087 TAX590087 SRB590087 SHF590087 RXJ590087 RNN590087 RDR590087 QTV590087 QJZ590087 QAD590087 PQH590087 PGL590087 OWP590087 OMT590087 OCX590087 NTB590087 NJF590087 MZJ590087 MPN590087 MFR590087 LVV590087 LLZ590087 LCD590087 KSH590087 KIL590087 JYP590087 JOT590087 JEX590087 IVB590087 ILF590087 IBJ590087 HRN590087 HHR590087 GXV590087 GNZ590087 GED590087 FUH590087 FKL590087 FAP590087 EQT590087 EGX590087 DXB590087 DNF590087 DDJ590087 CTN590087 CJR590087 BZV590087 BPZ590087 BGD590087 AWH590087 AML590087 ACP590087 ST590087 IX590087 B590087 WVJ524551 WLN524551 WBR524551 VRV524551 VHZ524551 UYD524551 UOH524551 UEL524551 TUP524551 TKT524551 TAX524551 SRB524551 SHF524551 RXJ524551 RNN524551 RDR524551 QTV524551 QJZ524551 QAD524551 PQH524551 PGL524551 OWP524551 OMT524551 OCX524551 NTB524551 NJF524551 MZJ524551 MPN524551 MFR524551 LVV524551 LLZ524551 LCD524551 KSH524551 KIL524551 JYP524551 JOT524551 JEX524551 IVB524551 ILF524551 IBJ524551 HRN524551 HHR524551 GXV524551 GNZ524551 GED524551 FUH524551 FKL524551 FAP524551 EQT524551 EGX524551 DXB524551 DNF524551 DDJ524551 CTN524551 CJR524551 BZV524551 BPZ524551 BGD524551 AWH524551 AML524551 ACP524551 ST524551 IX524551 B524551 WVJ459015 WLN459015 WBR459015 VRV459015 VHZ459015 UYD459015 UOH459015 UEL459015 TUP459015 TKT459015 TAX459015 SRB459015 SHF459015 RXJ459015 RNN459015 RDR459015 QTV459015 QJZ459015 QAD459015 PQH459015 PGL459015 OWP459015 OMT459015 OCX459015 NTB459015 NJF459015 MZJ459015 MPN459015 MFR459015 LVV459015 LLZ459015 LCD459015 KSH459015 KIL459015 JYP459015 JOT459015 JEX459015 IVB459015 ILF459015 IBJ459015 HRN459015 HHR459015 GXV459015 GNZ459015 GED459015 FUH459015 FKL459015 FAP459015 EQT459015 EGX459015 DXB459015 DNF459015 DDJ459015 CTN459015 CJR459015 BZV459015 BPZ459015 BGD459015 AWH459015 AML459015 ACP459015 ST459015 IX459015 B459015 WVJ393479 WLN393479 WBR393479 VRV393479 VHZ393479 UYD393479 UOH393479 UEL393479 TUP393479 TKT393479 TAX393479 SRB393479 SHF393479 RXJ393479 RNN393479 RDR393479 QTV393479 QJZ393479 QAD393479 PQH393479 PGL393479 OWP393479 OMT393479 OCX393479 NTB393479 NJF393479 MZJ393479 MPN393479 MFR393479 LVV393479 LLZ393479 LCD393479 KSH393479 KIL393479 JYP393479 JOT393479 JEX393479 IVB393479 ILF393479 IBJ393479 HRN393479 HHR393479 GXV393479 GNZ393479 GED393479 FUH393479 FKL393479 FAP393479 EQT393479 EGX393479 DXB393479 DNF393479 DDJ393479 CTN393479 CJR393479 BZV393479 BPZ393479 BGD393479 AWH393479 AML393479 ACP393479 ST393479 IX393479 B393479 WVJ327943 WLN327943 WBR327943 VRV327943 VHZ327943 UYD327943 UOH327943 UEL327943 TUP327943 TKT327943 TAX327943 SRB327943 SHF327943 RXJ327943 RNN327943 RDR327943 QTV327943 QJZ327943 QAD327943 PQH327943 PGL327943 OWP327943 OMT327943 OCX327943 NTB327943 NJF327943 MZJ327943 MPN327943 MFR327943 LVV327943 LLZ327943 LCD327943 KSH327943 KIL327943 JYP327943 JOT327943 JEX327943 IVB327943 ILF327943 IBJ327943 HRN327943 HHR327943 GXV327943 GNZ327943 GED327943 FUH327943 FKL327943 FAP327943 EQT327943 EGX327943 DXB327943 DNF327943 DDJ327943 CTN327943 CJR327943 BZV327943 BPZ327943 BGD327943 AWH327943 AML327943 ACP327943 ST327943 IX327943 B327943 WVJ262407 WLN262407 WBR262407 VRV262407 VHZ262407 UYD262407 UOH262407 UEL262407 TUP262407 TKT262407 TAX262407 SRB262407 SHF262407 RXJ262407 RNN262407 RDR262407 QTV262407 QJZ262407 QAD262407 PQH262407 PGL262407 OWP262407 OMT262407 OCX262407 NTB262407 NJF262407 MZJ262407 MPN262407 MFR262407 LVV262407 LLZ262407 LCD262407 KSH262407 KIL262407 JYP262407 JOT262407 JEX262407 IVB262407 ILF262407 IBJ262407 HRN262407 HHR262407 GXV262407 GNZ262407 GED262407 FUH262407 FKL262407 FAP262407 EQT262407 EGX262407 DXB262407 DNF262407 DDJ262407 CTN262407 CJR262407 BZV262407 BPZ262407 BGD262407 AWH262407 AML262407 ACP262407 ST262407 IX262407 B262407 WVJ196871 WLN196871 WBR196871 VRV196871 VHZ196871 UYD196871 UOH196871 UEL196871 TUP196871 TKT196871 TAX196871 SRB196871 SHF196871 RXJ196871 RNN196871 RDR196871 QTV196871 QJZ196871 QAD196871 PQH196871 PGL196871 OWP196871 OMT196871 OCX196871 NTB196871 NJF196871 MZJ196871 MPN196871 MFR196871 LVV196871 LLZ196871 LCD196871 KSH196871 KIL196871 JYP196871 JOT196871 JEX196871 IVB196871 ILF196871 IBJ196871 HRN196871 HHR196871 GXV196871 GNZ196871 GED196871 FUH196871 FKL196871 FAP196871 EQT196871 EGX196871 DXB196871 DNF196871 DDJ196871 CTN196871 CJR196871 BZV196871 BPZ196871 BGD196871 AWH196871 AML196871 ACP196871 ST196871 IX196871 B196871 WVJ131335 WLN131335 WBR131335 VRV131335 VHZ131335 UYD131335 UOH131335 UEL131335 TUP131335 TKT131335 TAX131335 SRB131335 SHF131335 RXJ131335 RNN131335 RDR131335 QTV131335 QJZ131335 QAD131335 PQH131335 PGL131335 OWP131335 OMT131335 OCX131335 NTB131335 NJF131335 MZJ131335 MPN131335 MFR131335 LVV131335 LLZ131335 LCD131335 KSH131335 KIL131335 JYP131335 JOT131335 JEX131335 IVB131335 ILF131335 IBJ131335 HRN131335 HHR131335 GXV131335 GNZ131335 GED131335 FUH131335 FKL131335 FAP131335 EQT131335 EGX131335 DXB131335 DNF131335 DDJ131335 CTN131335 CJR131335 BZV131335 BPZ131335 BGD131335 AWH131335 AML131335 ACP131335 ST131335 IX131335 B131335 WVJ65799 WLN65799 WBR65799 VRV65799 VHZ65799 UYD65799 UOH65799 UEL65799 TUP65799 TKT65799 TAX65799 SRB65799 SHF65799 RXJ65799 RNN65799 RDR65799 QTV65799 QJZ65799 QAD65799 PQH65799 PGL65799 OWP65799 OMT65799 OCX65799 NTB65799 NJF65799 MZJ65799 MPN65799 MFR65799 LVV65799 LLZ65799 LCD65799 KSH65799 KIL65799 JYP65799 JOT65799 JEX65799 IVB65799 ILF65799 IBJ65799 HRN65799 HHR65799 GXV65799 GNZ65799 GED65799 FUH65799 FKL65799 FAP65799 EQT65799 EGX65799 DXB65799 DNF65799 DDJ65799 CTN65799 CJR65799 BZV65799 BPZ65799 BGD65799 AWH65799 AML65799 ACP65799 ST65799 IX65799 B65799 WVJ262 WLN262 WBR262 VRV262 VHZ262 UYD262 UOH262 UEL262 TUP262 TKT262 TAX262 SRB262 SHF262 RXJ262 RNN262 RDR262 QTV262 QJZ262 QAD262 PQH262 PGL262 OWP262 OMT262 OCX262 NTB262 NJF262 MZJ262 MPN262 MFR262 LVV262 LLZ262 LCD262 KSH262 KIL262 JYP262 JOT262 JEX262 IVB262 ILF262 IBJ262 HRN262 HHR262 GXV262 GNZ262 GED262 FUH262 FKL262 FAP262 EQT262 EGX262 DXB262 DNF262 DDJ262 CTN262 CJR262 BZV262 BPZ262 BGD262 AWH262 AML262 ACP262 ST262 IX262 RXJ983261 WVJ983314 WLN983314 WBR983314 VRV983314 VHZ983314 UYD983314 UOH983314 UEL983314 TUP983314 TKT983314 TAX983314 SRB983314 SHF983314 RXJ983314 RNN983314 RDR983314 QTV983314 QJZ983314 QAD983314 PQH983314 PGL983314 OWP983314 OMT983314 OCX983314 NTB983314 NJF983314 MZJ983314 MPN983314 MFR983314 LVV983314 LLZ983314 LCD983314 KSH983314 KIL983314 JYP983314 JOT983314 JEX983314 IVB983314 ILF983314 IBJ983314 HRN983314 HHR983314 GXV983314 GNZ983314 GED983314 FUH983314 FKL983314 FAP983314 EQT983314 EGX983314 DXB983314 DNF983314 DDJ983314 CTN983314 CJR983314 BZV983314 BPZ983314 BGD983314 AWH983314 AML983314 ACP983314 ST983314 IX983314 B983314 WVJ917778 WLN917778 WBR917778 VRV917778 VHZ917778 UYD917778 UOH917778 UEL917778 TUP917778 TKT917778 TAX917778 SRB917778 SHF917778 RXJ917778 RNN917778 RDR917778 QTV917778 QJZ917778 QAD917778 PQH917778 PGL917778 OWP917778 OMT917778 OCX917778 NTB917778 NJF917778 MZJ917778 MPN917778 MFR917778 LVV917778 LLZ917778 LCD917778 KSH917778 KIL917778 JYP917778 JOT917778 JEX917778 IVB917778 ILF917778 IBJ917778 HRN917778 HHR917778 GXV917778 GNZ917778 GED917778 FUH917778 FKL917778 FAP917778 EQT917778 EGX917778 DXB917778 DNF917778 DDJ917778 CTN917778 CJR917778 BZV917778 BPZ917778 BGD917778 AWH917778 AML917778 ACP917778 ST917778 IX917778 B917778 WVJ852242 WLN852242 WBR852242 VRV852242 VHZ852242 UYD852242 UOH852242 UEL852242 TUP852242 TKT852242 TAX852242 SRB852242 SHF852242 RXJ852242 RNN852242 RDR852242 QTV852242 QJZ852242 QAD852242 PQH852242 PGL852242 OWP852242 OMT852242 OCX852242 NTB852242 NJF852242 MZJ852242 MPN852242 MFR852242 LVV852242 LLZ852242 LCD852242 KSH852242 KIL852242 JYP852242 JOT852242 JEX852242 IVB852242 ILF852242 IBJ852242 HRN852242 HHR852242 GXV852242 GNZ852242 GED852242 FUH852242 FKL852242 FAP852242 EQT852242 EGX852242 DXB852242 DNF852242 DDJ852242 CTN852242 CJR852242 BZV852242 BPZ852242 BGD852242 AWH852242 AML852242 ACP852242 ST852242 IX852242 B852242 WVJ786706 WLN786706 WBR786706 VRV786706 VHZ786706 UYD786706 UOH786706 UEL786706 TUP786706 TKT786706 TAX786706 SRB786706 SHF786706 RXJ786706 RNN786706 RDR786706 QTV786706 QJZ786706 QAD786706 PQH786706 PGL786706 OWP786706 OMT786706 OCX786706 NTB786706 NJF786706 MZJ786706 MPN786706 MFR786706 LVV786706 LLZ786706 LCD786706 KSH786706 KIL786706 JYP786706 JOT786706 JEX786706 IVB786706 ILF786706 IBJ786706 HRN786706 HHR786706 GXV786706 GNZ786706 GED786706 FUH786706 FKL786706 FAP786706 EQT786706 EGX786706 DXB786706 DNF786706 DDJ786706 CTN786706 CJR786706 BZV786706 BPZ786706 BGD786706 AWH786706 AML786706 ACP786706 ST786706 IX786706 B786706 WVJ721170 WLN721170 WBR721170 VRV721170 VHZ721170 UYD721170 UOH721170 UEL721170 TUP721170 TKT721170 TAX721170 SRB721170 SHF721170 RXJ721170 RNN721170 RDR721170 QTV721170 QJZ721170 QAD721170 PQH721170 PGL721170 OWP721170 OMT721170 OCX721170 NTB721170 NJF721170 MZJ721170 MPN721170 MFR721170 LVV721170 LLZ721170 LCD721170 KSH721170 KIL721170 JYP721170 JOT721170 JEX721170 IVB721170 ILF721170 IBJ721170 HRN721170 HHR721170 GXV721170 GNZ721170 GED721170 FUH721170 FKL721170 FAP721170 EQT721170 EGX721170 DXB721170 DNF721170 DDJ721170 CTN721170 CJR721170 BZV721170 BPZ721170 BGD721170 AWH721170 AML721170 ACP721170 ST721170 IX721170 B721170 WVJ655634 WLN655634 WBR655634 VRV655634 VHZ655634 UYD655634 UOH655634 UEL655634 TUP655634 TKT655634 TAX655634 SRB655634 SHF655634 RXJ655634 RNN655634 RDR655634 QTV655634 QJZ655634 QAD655634 PQH655634 PGL655634 OWP655634 OMT655634 OCX655634 NTB655634 NJF655634 MZJ655634 MPN655634 MFR655634 LVV655634 LLZ655634 LCD655634 KSH655634 KIL655634 JYP655634 JOT655634 JEX655634 IVB655634 ILF655634 IBJ655634 HRN655634 HHR655634 GXV655634 GNZ655634 GED655634 FUH655634 FKL655634 FAP655634 EQT655634 EGX655634 DXB655634 DNF655634 DDJ655634 CTN655634 CJR655634 BZV655634 BPZ655634 BGD655634 AWH655634 AML655634 ACP655634 ST655634 IX655634 B655634 WVJ590098 WLN590098 WBR590098 VRV590098 VHZ590098 UYD590098 UOH590098 UEL590098 TUP590098 TKT590098 TAX590098 SRB590098 SHF590098 RXJ590098 RNN590098 RDR590098 QTV590098 QJZ590098 QAD590098 PQH590098 PGL590098 OWP590098 OMT590098 OCX590098 NTB590098 NJF590098 MZJ590098 MPN590098 MFR590098 LVV590098 LLZ590098 LCD590098 KSH590098 KIL590098 JYP590098 JOT590098 JEX590098 IVB590098 ILF590098 IBJ590098 HRN590098 HHR590098 GXV590098 GNZ590098 GED590098 FUH590098 FKL590098 FAP590098 EQT590098 EGX590098 DXB590098 DNF590098 DDJ590098 CTN590098 CJR590098 BZV590098 BPZ590098 BGD590098 AWH590098 AML590098 ACP590098 ST590098 IX590098 B590098 WVJ524562 WLN524562 WBR524562 VRV524562 VHZ524562 UYD524562 UOH524562 UEL524562 TUP524562 TKT524562 TAX524562 SRB524562 SHF524562 RXJ524562 RNN524562 RDR524562 QTV524562 QJZ524562 QAD524562 PQH524562 PGL524562 OWP524562 OMT524562 OCX524562 NTB524562 NJF524562 MZJ524562 MPN524562 MFR524562 LVV524562 LLZ524562 LCD524562 KSH524562 KIL524562 JYP524562 JOT524562 JEX524562 IVB524562 ILF524562 IBJ524562 HRN524562 HHR524562 GXV524562 GNZ524562 GED524562 FUH524562 FKL524562 FAP524562 EQT524562 EGX524562 DXB524562 DNF524562 DDJ524562 CTN524562 CJR524562 BZV524562 BPZ524562 BGD524562 AWH524562 AML524562 ACP524562 ST524562 IX524562 B524562 WVJ459026 WLN459026 WBR459026 VRV459026 VHZ459026 UYD459026 UOH459026 UEL459026 TUP459026 TKT459026 TAX459026 SRB459026 SHF459026 RXJ459026 RNN459026 RDR459026 QTV459026 QJZ459026 QAD459026 PQH459026 PGL459026 OWP459026 OMT459026 OCX459026 NTB459026 NJF459026 MZJ459026 MPN459026 MFR459026 LVV459026 LLZ459026 LCD459026 KSH459026 KIL459026 JYP459026 JOT459026 JEX459026 IVB459026 ILF459026 IBJ459026 HRN459026 HHR459026 GXV459026 GNZ459026 GED459026 FUH459026 FKL459026 FAP459026 EQT459026 EGX459026 DXB459026 DNF459026 DDJ459026 CTN459026 CJR459026 BZV459026 BPZ459026 BGD459026 AWH459026 AML459026 ACP459026 ST459026 IX459026 B459026 WVJ393490 WLN393490 WBR393490 VRV393490 VHZ393490 UYD393490 UOH393490 UEL393490 TUP393490 TKT393490 TAX393490 SRB393490 SHF393490 RXJ393490 RNN393490 RDR393490 QTV393490 QJZ393490 QAD393490 PQH393490 PGL393490 OWP393490 OMT393490 OCX393490 NTB393490 NJF393490 MZJ393490 MPN393490 MFR393490 LVV393490 LLZ393490 LCD393490 KSH393490 KIL393490 JYP393490 JOT393490 JEX393490 IVB393490 ILF393490 IBJ393490 HRN393490 HHR393490 GXV393490 GNZ393490 GED393490 FUH393490 FKL393490 FAP393490 EQT393490 EGX393490 DXB393490 DNF393490 DDJ393490 CTN393490 CJR393490 BZV393490 BPZ393490 BGD393490 AWH393490 AML393490 ACP393490 ST393490 IX393490 B393490 WVJ327954 WLN327954 WBR327954 VRV327954 VHZ327954 UYD327954 UOH327954 UEL327954 TUP327954 TKT327954 TAX327954 SRB327954 SHF327954 RXJ327954 RNN327954 RDR327954 QTV327954 QJZ327954 QAD327954 PQH327954 PGL327954 OWP327954 OMT327954 OCX327954 NTB327954 NJF327954 MZJ327954 MPN327954 MFR327954 LVV327954 LLZ327954 LCD327954 KSH327954 KIL327954 JYP327954 JOT327954 JEX327954 IVB327954 ILF327954 IBJ327954 HRN327954 HHR327954 GXV327954 GNZ327954 GED327954 FUH327954 FKL327954 FAP327954 EQT327954 EGX327954 DXB327954 DNF327954 DDJ327954 CTN327954 CJR327954 BZV327954 BPZ327954 BGD327954 AWH327954 AML327954 ACP327954 ST327954 IX327954 B327954 WVJ262418 WLN262418 WBR262418 VRV262418 VHZ262418 UYD262418 UOH262418 UEL262418 TUP262418 TKT262418 TAX262418 SRB262418 SHF262418 RXJ262418 RNN262418 RDR262418 QTV262418 QJZ262418 QAD262418 PQH262418 PGL262418 OWP262418 OMT262418 OCX262418 NTB262418 NJF262418 MZJ262418 MPN262418 MFR262418 LVV262418 LLZ262418 LCD262418 KSH262418 KIL262418 JYP262418 JOT262418 JEX262418 IVB262418 ILF262418 IBJ262418 HRN262418 HHR262418 GXV262418 GNZ262418 GED262418 FUH262418 FKL262418 FAP262418 EQT262418 EGX262418 DXB262418 DNF262418 DDJ262418 CTN262418 CJR262418 BZV262418 BPZ262418 BGD262418 AWH262418 AML262418 ACP262418 ST262418 IX262418 B262418 WVJ196882 WLN196882 WBR196882 VRV196882 VHZ196882 UYD196882 UOH196882 UEL196882 TUP196882 TKT196882 TAX196882 SRB196882 SHF196882 RXJ196882 RNN196882 RDR196882 QTV196882 QJZ196882 QAD196882 PQH196882 PGL196882 OWP196882 OMT196882 OCX196882 NTB196882 NJF196882 MZJ196882 MPN196882 MFR196882 LVV196882 LLZ196882 LCD196882 KSH196882 KIL196882 JYP196882 JOT196882 JEX196882 IVB196882 ILF196882 IBJ196882 HRN196882 HHR196882 GXV196882 GNZ196882 GED196882 FUH196882 FKL196882 FAP196882 EQT196882 EGX196882 DXB196882 DNF196882 DDJ196882 CTN196882 CJR196882 BZV196882 BPZ196882 BGD196882 AWH196882 AML196882 ACP196882 ST196882 IX196882 B196882 WVJ131346 WLN131346 WBR131346 VRV131346 VHZ131346 UYD131346 UOH131346 UEL131346 TUP131346 TKT131346 TAX131346 SRB131346 SHF131346 RXJ131346 RNN131346 RDR131346 QTV131346 QJZ131346 QAD131346 PQH131346 PGL131346 OWP131346 OMT131346 OCX131346 NTB131346 NJF131346 MZJ131346 MPN131346 MFR131346 LVV131346 LLZ131346 LCD131346 KSH131346 KIL131346 JYP131346 JOT131346 JEX131346 IVB131346 ILF131346 IBJ131346 HRN131346 HHR131346 GXV131346 GNZ131346 GED131346 FUH131346 FKL131346 FAP131346 EQT131346 EGX131346 DXB131346 DNF131346 DDJ131346 CTN131346 CJR131346 BZV131346 BPZ131346 BGD131346 AWH131346 AML131346 ACP131346 ST131346 IX131346 B131346 WVJ65810 WLN65810 WBR65810 VRV65810 VHZ65810 UYD65810 UOH65810 UEL65810 TUP65810 TKT65810 TAX65810 SRB65810 SHF65810 RXJ65810 RNN65810 RDR65810 QTV65810 QJZ65810 QAD65810 PQH65810 PGL65810 OWP65810 OMT65810 OCX65810 NTB65810 NJF65810 MZJ65810 MPN65810 MFR65810 LVV65810 LLZ65810 LCD65810 KSH65810 KIL65810 JYP65810 JOT65810 JEX65810 IVB65810 ILF65810 IBJ65810 HRN65810 HHR65810 GXV65810 GNZ65810 GED65810 FUH65810 FKL65810 FAP65810 EQT65810 EGX65810 DXB65810 DNF65810 DDJ65810 CTN65810 CJR65810 BZV65810 BPZ65810 BGD65810 AWH65810 AML65810 ACP65810 ST65810 IX65810 B65810 WVJ273 WLN273 WBR273 VRV273 VHZ273 UYD273 UOH273 UEL273 TUP273 TKT273 TAX273 SRB273 SHF273 RXJ273 RNN273 RDR273 QTV273 QJZ273 QAD273 PQH273 PGL273 OWP273 OMT273 OCX273 NTB273 NJF273 MZJ273 MPN273 MFR273 LVV273 LLZ273 LCD273 KSH273 KIL273 JYP273 JOT273 JEX273 IVB273 ILF273 IBJ273 HRN273 HHR273 GXV273 GNZ273 GED273 FUH273 FKL273 FAP273 EQT273 EGX273 DXB273 DNF273 DDJ273 CTN273 CJR273 BZV273 BPZ273 BGD273 AWH273 AML273 ACP273 ST273 IX273 RNN983261 WVJ983322 WLN983322 WBR983322 VRV983322 VHZ983322 UYD983322 UOH983322 UEL983322 TUP983322 TKT983322 TAX983322 SRB983322 SHF983322 RXJ983322 RNN983322 RDR983322 QTV983322 QJZ983322 QAD983322 PQH983322 PGL983322 OWP983322 OMT983322 OCX983322 NTB983322 NJF983322 MZJ983322 MPN983322 MFR983322 LVV983322 LLZ983322 LCD983322 KSH983322 KIL983322 JYP983322 JOT983322 JEX983322 IVB983322 ILF983322 IBJ983322 HRN983322 HHR983322 GXV983322 GNZ983322 GED983322 FUH983322 FKL983322 FAP983322 EQT983322 EGX983322 DXB983322 DNF983322 DDJ983322 CTN983322 CJR983322 BZV983322 BPZ983322 BGD983322 AWH983322 AML983322 ACP983322 ST983322 IX983322 B983322 WVJ917786 WLN917786 WBR917786 VRV917786 VHZ917786 UYD917786 UOH917786 UEL917786 TUP917786 TKT917786 TAX917786 SRB917786 SHF917786 RXJ917786 RNN917786 RDR917786 QTV917786 QJZ917786 QAD917786 PQH917786 PGL917786 OWP917786 OMT917786 OCX917786 NTB917786 NJF917786 MZJ917786 MPN917786 MFR917786 LVV917786 LLZ917786 LCD917786 KSH917786 KIL917786 JYP917786 JOT917786 JEX917786 IVB917786 ILF917786 IBJ917786 HRN917786 HHR917786 GXV917786 GNZ917786 GED917786 FUH917786 FKL917786 FAP917786 EQT917786 EGX917786 DXB917786 DNF917786 DDJ917786 CTN917786 CJR917786 BZV917786 BPZ917786 BGD917786 AWH917786 AML917786 ACP917786 ST917786 IX917786 B917786 WVJ852250 WLN852250 WBR852250 VRV852250 VHZ852250 UYD852250 UOH852250 UEL852250 TUP852250 TKT852250 TAX852250 SRB852250 SHF852250 RXJ852250 RNN852250 RDR852250 QTV852250 QJZ852250 QAD852250 PQH852250 PGL852250 OWP852250 OMT852250 OCX852250 NTB852250 NJF852250 MZJ852250 MPN852250 MFR852250 LVV852250 LLZ852250 LCD852250 KSH852250 KIL852250 JYP852250 JOT852250 JEX852250 IVB852250 ILF852250 IBJ852250 HRN852250 HHR852250 GXV852250 GNZ852250 GED852250 FUH852250 FKL852250 FAP852250 EQT852250 EGX852250 DXB852250 DNF852250 DDJ852250 CTN852250 CJR852250 BZV852250 BPZ852250 BGD852250 AWH852250 AML852250 ACP852250 ST852250 IX852250 B852250 WVJ786714 WLN786714 WBR786714 VRV786714 VHZ786714 UYD786714 UOH786714 UEL786714 TUP786714 TKT786714 TAX786714 SRB786714 SHF786714 RXJ786714 RNN786714 RDR786714 QTV786714 QJZ786714 QAD786714 PQH786714 PGL786714 OWP786714 OMT786714 OCX786714 NTB786714 NJF786714 MZJ786714 MPN786714 MFR786714 LVV786714 LLZ786714 LCD786714 KSH786714 KIL786714 JYP786714 JOT786714 JEX786714 IVB786714 ILF786714 IBJ786714 HRN786714 HHR786714 GXV786714 GNZ786714 GED786714 FUH786714 FKL786714 FAP786714 EQT786714 EGX786714 DXB786714 DNF786714 DDJ786714 CTN786714 CJR786714 BZV786714 BPZ786714 BGD786714 AWH786714 AML786714 ACP786714 ST786714 IX786714 B786714 WVJ721178 WLN721178 WBR721178 VRV721178 VHZ721178 UYD721178 UOH721178 UEL721178 TUP721178 TKT721178 TAX721178 SRB721178 SHF721178 RXJ721178 RNN721178 RDR721178 QTV721178 QJZ721178 QAD721178 PQH721178 PGL721178 OWP721178 OMT721178 OCX721178 NTB721178 NJF721178 MZJ721178 MPN721178 MFR721178 LVV721178 LLZ721178 LCD721178 KSH721178 KIL721178 JYP721178 JOT721178 JEX721178 IVB721178 ILF721178 IBJ721178 HRN721178 HHR721178 GXV721178 GNZ721178 GED721178 FUH721178 FKL721178 FAP721178 EQT721178 EGX721178 DXB721178 DNF721178 DDJ721178 CTN721178 CJR721178 BZV721178 BPZ721178 BGD721178 AWH721178 AML721178 ACP721178 ST721178 IX721178 B721178 WVJ655642 WLN655642 WBR655642 VRV655642 VHZ655642 UYD655642 UOH655642 UEL655642 TUP655642 TKT655642 TAX655642 SRB655642 SHF655642 RXJ655642 RNN655642 RDR655642 QTV655642 QJZ655642 QAD655642 PQH655642 PGL655642 OWP655642 OMT655642 OCX655642 NTB655642 NJF655642 MZJ655642 MPN655642 MFR655642 LVV655642 LLZ655642 LCD655642 KSH655642 KIL655642 JYP655642 JOT655642 JEX655642 IVB655642 ILF655642 IBJ655642 HRN655642 HHR655642 GXV655642 GNZ655642 GED655642 FUH655642 FKL655642 FAP655642 EQT655642 EGX655642 DXB655642 DNF655642 DDJ655642 CTN655642 CJR655642 BZV655642 BPZ655642 BGD655642 AWH655642 AML655642 ACP655642 ST655642 IX655642 B655642 WVJ590106 WLN590106 WBR590106 VRV590106 VHZ590106 UYD590106 UOH590106 UEL590106 TUP590106 TKT590106 TAX590106 SRB590106 SHF590106 RXJ590106 RNN590106 RDR590106 QTV590106 QJZ590106 QAD590106 PQH590106 PGL590106 OWP590106 OMT590106 OCX590106 NTB590106 NJF590106 MZJ590106 MPN590106 MFR590106 LVV590106 LLZ590106 LCD590106 KSH590106 KIL590106 JYP590106 JOT590106 JEX590106 IVB590106 ILF590106 IBJ590106 HRN590106 HHR590106 GXV590106 GNZ590106 GED590106 FUH590106 FKL590106 FAP590106 EQT590106 EGX590106 DXB590106 DNF590106 DDJ590106 CTN590106 CJR590106 BZV590106 BPZ590106 BGD590106 AWH590106 AML590106 ACP590106 ST590106 IX590106 B590106 WVJ524570 WLN524570 WBR524570 VRV524570 VHZ524570 UYD524570 UOH524570 UEL524570 TUP524570 TKT524570 TAX524570 SRB524570 SHF524570 RXJ524570 RNN524570 RDR524570 QTV524570 QJZ524570 QAD524570 PQH524570 PGL524570 OWP524570 OMT524570 OCX524570 NTB524570 NJF524570 MZJ524570 MPN524570 MFR524570 LVV524570 LLZ524570 LCD524570 KSH524570 KIL524570 JYP524570 JOT524570 JEX524570 IVB524570 ILF524570 IBJ524570 HRN524570 HHR524570 GXV524570 GNZ524570 GED524570 FUH524570 FKL524570 FAP524570 EQT524570 EGX524570 DXB524570 DNF524570 DDJ524570 CTN524570 CJR524570 BZV524570 BPZ524570 BGD524570 AWH524570 AML524570 ACP524570 ST524570 IX524570 B524570 WVJ459034 WLN459034 WBR459034 VRV459034 VHZ459034 UYD459034 UOH459034 UEL459034 TUP459034 TKT459034 TAX459034 SRB459034 SHF459034 RXJ459034 RNN459034 RDR459034 QTV459034 QJZ459034 QAD459034 PQH459034 PGL459034 OWP459034 OMT459034 OCX459034 NTB459034 NJF459034 MZJ459034 MPN459034 MFR459034 LVV459034 LLZ459034 LCD459034 KSH459034 KIL459034 JYP459034 JOT459034 JEX459034 IVB459034 ILF459034 IBJ459034 HRN459034 HHR459034 GXV459034 GNZ459034 GED459034 FUH459034 FKL459034 FAP459034 EQT459034 EGX459034 DXB459034 DNF459034 DDJ459034 CTN459034 CJR459034 BZV459034 BPZ459034 BGD459034 AWH459034 AML459034 ACP459034 ST459034 IX459034 B459034 WVJ393498 WLN393498 WBR393498 VRV393498 VHZ393498 UYD393498 UOH393498 UEL393498 TUP393498 TKT393498 TAX393498 SRB393498 SHF393498 RXJ393498 RNN393498 RDR393498 QTV393498 QJZ393498 QAD393498 PQH393498 PGL393498 OWP393498 OMT393498 OCX393498 NTB393498 NJF393498 MZJ393498 MPN393498 MFR393498 LVV393498 LLZ393498 LCD393498 KSH393498 KIL393498 JYP393498 JOT393498 JEX393498 IVB393498 ILF393498 IBJ393498 HRN393498 HHR393498 GXV393498 GNZ393498 GED393498 FUH393498 FKL393498 FAP393498 EQT393498 EGX393498 DXB393498 DNF393498 DDJ393498 CTN393498 CJR393498 BZV393498 BPZ393498 BGD393498 AWH393498 AML393498 ACP393498 ST393498 IX393498 B393498 WVJ327962 WLN327962 WBR327962 VRV327962 VHZ327962 UYD327962 UOH327962 UEL327962 TUP327962 TKT327962 TAX327962 SRB327962 SHF327962 RXJ327962 RNN327962 RDR327962 QTV327962 QJZ327962 QAD327962 PQH327962 PGL327962 OWP327962 OMT327962 OCX327962 NTB327962 NJF327962 MZJ327962 MPN327962 MFR327962 LVV327962 LLZ327962 LCD327962 KSH327962 KIL327962 JYP327962 JOT327962 JEX327962 IVB327962 ILF327962 IBJ327962 HRN327962 HHR327962 GXV327962 GNZ327962 GED327962 FUH327962 FKL327962 FAP327962 EQT327962 EGX327962 DXB327962 DNF327962 DDJ327962 CTN327962 CJR327962 BZV327962 BPZ327962 BGD327962 AWH327962 AML327962 ACP327962 ST327962 IX327962 B327962 WVJ262426 WLN262426 WBR262426 VRV262426 VHZ262426 UYD262426 UOH262426 UEL262426 TUP262426 TKT262426 TAX262426 SRB262426 SHF262426 RXJ262426 RNN262426 RDR262426 QTV262426 QJZ262426 QAD262426 PQH262426 PGL262426 OWP262426 OMT262426 OCX262426 NTB262426 NJF262426 MZJ262426 MPN262426 MFR262426 LVV262426 LLZ262426 LCD262426 KSH262426 KIL262426 JYP262426 JOT262426 JEX262426 IVB262426 ILF262426 IBJ262426 HRN262426 HHR262426 GXV262426 GNZ262426 GED262426 FUH262426 FKL262426 FAP262426 EQT262426 EGX262426 DXB262426 DNF262426 DDJ262426 CTN262426 CJR262426 BZV262426 BPZ262426 BGD262426 AWH262426 AML262426 ACP262426 ST262426 IX262426 B262426 WVJ196890 WLN196890 WBR196890 VRV196890 VHZ196890 UYD196890 UOH196890 UEL196890 TUP196890 TKT196890 TAX196890 SRB196890 SHF196890 RXJ196890 RNN196890 RDR196890 QTV196890 QJZ196890 QAD196890 PQH196890 PGL196890 OWP196890 OMT196890 OCX196890 NTB196890 NJF196890 MZJ196890 MPN196890 MFR196890 LVV196890 LLZ196890 LCD196890 KSH196890 KIL196890 JYP196890 JOT196890 JEX196890 IVB196890 ILF196890 IBJ196890 HRN196890 HHR196890 GXV196890 GNZ196890 GED196890 FUH196890 FKL196890 FAP196890 EQT196890 EGX196890 DXB196890 DNF196890 DDJ196890 CTN196890 CJR196890 BZV196890 BPZ196890 BGD196890 AWH196890 AML196890 ACP196890 ST196890 IX196890 B196890 WVJ131354 WLN131354 WBR131354 VRV131354 VHZ131354 UYD131354 UOH131354 UEL131354 TUP131354 TKT131354 TAX131354 SRB131354 SHF131354 RXJ131354 RNN131354 RDR131354 QTV131354 QJZ131354 QAD131354 PQH131354 PGL131354 OWP131354 OMT131354 OCX131354 NTB131354 NJF131354 MZJ131354 MPN131354 MFR131354 LVV131354 LLZ131354 LCD131354 KSH131354 KIL131354 JYP131354 JOT131354 JEX131354 IVB131354 ILF131354 IBJ131354 HRN131354 HHR131354 GXV131354 GNZ131354 GED131354 FUH131354 FKL131354 FAP131354 EQT131354 EGX131354 DXB131354 DNF131354 DDJ131354 CTN131354 CJR131354 BZV131354 BPZ131354 BGD131354 AWH131354 AML131354 ACP131354 ST131354 IX131354 B131354 WVJ65818 WLN65818 WBR65818 VRV65818 VHZ65818 UYD65818 UOH65818 UEL65818 TUP65818 TKT65818 TAX65818 SRB65818 SHF65818 RXJ65818 RNN65818 RDR65818 QTV65818 QJZ65818 QAD65818 PQH65818 PGL65818 OWP65818 OMT65818 OCX65818 NTB65818 NJF65818 MZJ65818 MPN65818 MFR65818 LVV65818 LLZ65818 LCD65818 KSH65818 KIL65818 JYP65818 JOT65818 JEX65818 IVB65818 ILF65818 IBJ65818 HRN65818 HHR65818 GXV65818 GNZ65818 GED65818 FUH65818 FKL65818 FAP65818 EQT65818 EGX65818 DXB65818 DNF65818 DDJ65818 CTN65818 CJR65818 BZV65818 BPZ65818 BGD65818 AWH65818 AML65818 ACP65818 ST65818 IX65818 B65818 WVJ281 WLN281 WBR281 VRV281 VHZ281 UYD281 UOH281 UEL281 TUP281 TKT281 TAX281 SRB281 SHF281 RXJ281 RNN281 RDR281 QTV281 QJZ281 QAD281 PQH281 PGL281 OWP281 OMT281 OCX281 NTB281 NJF281 MZJ281 MPN281 MFR281 LVV281 LLZ281 LCD281 KSH281 KIL281 JYP281 JOT281 JEX281 IVB281 ILF281 IBJ281 HRN281 HHR281 GXV281 GNZ281 GED281 FUH281 FKL281 FAP281 EQT281 EGX281 DXB281 DNF281 DDJ281 CTN281 CJR281 BZV281 BPZ281 BGD281 AWH281 AML281 ACP281 ST281 IX281 RDR983261 WVJ983344 WLN983344 WBR983344 VRV983344 VHZ983344 UYD983344 UOH983344 UEL983344 TUP983344 TKT983344 TAX983344 SRB983344 SHF983344 RXJ983344 RNN983344 RDR983344 QTV983344 QJZ983344 QAD983344 PQH983344 PGL983344 OWP983344 OMT983344 OCX983344 NTB983344 NJF983344 MZJ983344 MPN983344 MFR983344 LVV983344 LLZ983344 LCD983344 KSH983344 KIL983344 JYP983344 JOT983344 JEX983344 IVB983344 ILF983344 IBJ983344 HRN983344 HHR983344 GXV983344 GNZ983344 GED983344 FUH983344 FKL983344 FAP983344 EQT983344 EGX983344 DXB983344 DNF983344 DDJ983344 CTN983344 CJR983344 BZV983344 BPZ983344 BGD983344 AWH983344 AML983344 ACP983344 ST983344 IX983344 B983344 WVJ917808 WLN917808 WBR917808 VRV917808 VHZ917808 UYD917808 UOH917808 UEL917808 TUP917808 TKT917808 TAX917808 SRB917808 SHF917808 RXJ917808 RNN917808 RDR917808 QTV917808 QJZ917808 QAD917808 PQH917808 PGL917808 OWP917808 OMT917808 OCX917808 NTB917808 NJF917808 MZJ917808 MPN917808 MFR917808 LVV917808 LLZ917808 LCD917808 KSH917808 KIL917808 JYP917808 JOT917808 JEX917808 IVB917808 ILF917808 IBJ917808 HRN917808 HHR917808 GXV917808 GNZ917808 GED917808 FUH917808 FKL917808 FAP917808 EQT917808 EGX917808 DXB917808 DNF917808 DDJ917808 CTN917808 CJR917808 BZV917808 BPZ917808 BGD917808 AWH917808 AML917808 ACP917808 ST917808 IX917808 B917808 WVJ852272 WLN852272 WBR852272 VRV852272 VHZ852272 UYD852272 UOH852272 UEL852272 TUP852272 TKT852272 TAX852272 SRB852272 SHF852272 RXJ852272 RNN852272 RDR852272 QTV852272 QJZ852272 QAD852272 PQH852272 PGL852272 OWP852272 OMT852272 OCX852272 NTB852272 NJF852272 MZJ852272 MPN852272 MFR852272 LVV852272 LLZ852272 LCD852272 KSH852272 KIL852272 JYP852272 JOT852272 JEX852272 IVB852272 ILF852272 IBJ852272 HRN852272 HHR852272 GXV852272 GNZ852272 GED852272 FUH852272 FKL852272 FAP852272 EQT852272 EGX852272 DXB852272 DNF852272 DDJ852272 CTN852272 CJR852272 BZV852272 BPZ852272 BGD852272 AWH852272 AML852272 ACP852272 ST852272 IX852272 B852272 WVJ786736 WLN786736 WBR786736 VRV786736 VHZ786736 UYD786736 UOH786736 UEL786736 TUP786736 TKT786736 TAX786736 SRB786736 SHF786736 RXJ786736 RNN786736 RDR786736 QTV786736 QJZ786736 QAD786736 PQH786736 PGL786736 OWP786736 OMT786736 OCX786736 NTB786736 NJF786736 MZJ786736 MPN786736 MFR786736 LVV786736 LLZ786736 LCD786736 KSH786736 KIL786736 JYP786736 JOT786736 JEX786736 IVB786736 ILF786736 IBJ786736 HRN786736 HHR786736 GXV786736 GNZ786736 GED786736 FUH786736 FKL786736 FAP786736 EQT786736 EGX786736 DXB786736 DNF786736 DDJ786736 CTN786736 CJR786736 BZV786736 BPZ786736 BGD786736 AWH786736 AML786736 ACP786736 ST786736 IX786736 B786736 WVJ721200 WLN721200 WBR721200 VRV721200 VHZ721200 UYD721200 UOH721200 UEL721200 TUP721200 TKT721200 TAX721200 SRB721200 SHF721200 RXJ721200 RNN721200 RDR721200 QTV721200 QJZ721200 QAD721200 PQH721200 PGL721200 OWP721200 OMT721200 OCX721200 NTB721200 NJF721200 MZJ721200 MPN721200 MFR721200 LVV721200 LLZ721200 LCD721200 KSH721200 KIL721200 JYP721200 JOT721200 JEX721200 IVB721200 ILF721200 IBJ721200 HRN721200 HHR721200 GXV721200 GNZ721200 GED721200 FUH721200 FKL721200 FAP721200 EQT721200 EGX721200 DXB721200 DNF721200 DDJ721200 CTN721200 CJR721200 BZV721200 BPZ721200 BGD721200 AWH721200 AML721200 ACP721200 ST721200 IX721200 B721200 WVJ655664 WLN655664 WBR655664 VRV655664 VHZ655664 UYD655664 UOH655664 UEL655664 TUP655664 TKT655664 TAX655664 SRB655664 SHF655664 RXJ655664 RNN655664 RDR655664 QTV655664 QJZ655664 QAD655664 PQH655664 PGL655664 OWP655664 OMT655664 OCX655664 NTB655664 NJF655664 MZJ655664 MPN655664 MFR655664 LVV655664 LLZ655664 LCD655664 KSH655664 KIL655664 JYP655664 JOT655664 JEX655664 IVB655664 ILF655664 IBJ655664 HRN655664 HHR655664 GXV655664 GNZ655664 GED655664 FUH655664 FKL655664 FAP655664 EQT655664 EGX655664 DXB655664 DNF655664 DDJ655664 CTN655664 CJR655664 BZV655664 BPZ655664 BGD655664 AWH655664 AML655664 ACP655664 ST655664 IX655664 B655664 WVJ590128 WLN590128 WBR590128 VRV590128 VHZ590128 UYD590128 UOH590128 UEL590128 TUP590128 TKT590128 TAX590128 SRB590128 SHF590128 RXJ590128 RNN590128 RDR590128 QTV590128 QJZ590128 QAD590128 PQH590128 PGL590128 OWP590128 OMT590128 OCX590128 NTB590128 NJF590128 MZJ590128 MPN590128 MFR590128 LVV590128 LLZ590128 LCD590128 KSH590128 KIL590128 JYP590128 JOT590128 JEX590128 IVB590128 ILF590128 IBJ590128 HRN590128 HHR590128 GXV590128 GNZ590128 GED590128 FUH590128 FKL590128 FAP590128 EQT590128 EGX590128 DXB590128 DNF590128 DDJ590128 CTN590128 CJR590128 BZV590128 BPZ590128 BGD590128 AWH590128 AML590128 ACP590128 ST590128 IX590128 B590128 WVJ524592 WLN524592 WBR524592 VRV524592 VHZ524592 UYD524592 UOH524592 UEL524592 TUP524592 TKT524592 TAX524592 SRB524592 SHF524592 RXJ524592 RNN524592 RDR524592 QTV524592 QJZ524592 QAD524592 PQH524592 PGL524592 OWP524592 OMT524592 OCX524592 NTB524592 NJF524592 MZJ524592 MPN524592 MFR524592 LVV524592 LLZ524592 LCD524592 KSH524592 KIL524592 JYP524592 JOT524592 JEX524592 IVB524592 ILF524592 IBJ524592 HRN524592 HHR524592 GXV524592 GNZ524592 GED524592 FUH524592 FKL524592 FAP524592 EQT524592 EGX524592 DXB524592 DNF524592 DDJ524592 CTN524592 CJR524592 BZV524592 BPZ524592 BGD524592 AWH524592 AML524592 ACP524592 ST524592 IX524592 B524592 WVJ459056 WLN459056 WBR459056 VRV459056 VHZ459056 UYD459056 UOH459056 UEL459056 TUP459056 TKT459056 TAX459056 SRB459056 SHF459056 RXJ459056 RNN459056 RDR459056 QTV459056 QJZ459056 QAD459056 PQH459056 PGL459056 OWP459056 OMT459056 OCX459056 NTB459056 NJF459056 MZJ459056 MPN459056 MFR459056 LVV459056 LLZ459056 LCD459056 KSH459056 KIL459056 JYP459056 JOT459056 JEX459056 IVB459056 ILF459056 IBJ459056 HRN459056 HHR459056 GXV459056 GNZ459056 GED459056 FUH459056 FKL459056 FAP459056 EQT459056 EGX459056 DXB459056 DNF459056 DDJ459056 CTN459056 CJR459056 BZV459056 BPZ459056 BGD459056 AWH459056 AML459056 ACP459056 ST459056 IX459056 B459056 WVJ393520 WLN393520 WBR393520 VRV393520 VHZ393520 UYD393520 UOH393520 UEL393520 TUP393520 TKT393520 TAX393520 SRB393520 SHF393520 RXJ393520 RNN393520 RDR393520 QTV393520 QJZ393520 QAD393520 PQH393520 PGL393520 OWP393520 OMT393520 OCX393520 NTB393520 NJF393520 MZJ393520 MPN393520 MFR393520 LVV393520 LLZ393520 LCD393520 KSH393520 KIL393520 JYP393520 JOT393520 JEX393520 IVB393520 ILF393520 IBJ393520 HRN393520 HHR393520 GXV393520 GNZ393520 GED393520 FUH393520 FKL393520 FAP393520 EQT393520 EGX393520 DXB393520 DNF393520 DDJ393520 CTN393520 CJR393520 BZV393520 BPZ393520 BGD393520 AWH393520 AML393520 ACP393520 ST393520 IX393520 B393520 WVJ327984 WLN327984 WBR327984 VRV327984 VHZ327984 UYD327984 UOH327984 UEL327984 TUP327984 TKT327984 TAX327984 SRB327984 SHF327984 RXJ327984 RNN327984 RDR327984 QTV327984 QJZ327984 QAD327984 PQH327984 PGL327984 OWP327984 OMT327984 OCX327984 NTB327984 NJF327984 MZJ327984 MPN327984 MFR327984 LVV327984 LLZ327984 LCD327984 KSH327984 KIL327984 JYP327984 JOT327984 JEX327984 IVB327984 ILF327984 IBJ327984 HRN327984 HHR327984 GXV327984 GNZ327984 GED327984 FUH327984 FKL327984 FAP327984 EQT327984 EGX327984 DXB327984 DNF327984 DDJ327984 CTN327984 CJR327984 BZV327984 BPZ327984 BGD327984 AWH327984 AML327984 ACP327984 ST327984 IX327984 B327984 WVJ262448 WLN262448 WBR262448 VRV262448 VHZ262448 UYD262448 UOH262448 UEL262448 TUP262448 TKT262448 TAX262448 SRB262448 SHF262448 RXJ262448 RNN262448 RDR262448 QTV262448 QJZ262448 QAD262448 PQH262448 PGL262448 OWP262448 OMT262448 OCX262448 NTB262448 NJF262448 MZJ262448 MPN262448 MFR262448 LVV262448 LLZ262448 LCD262448 KSH262448 KIL262448 JYP262448 JOT262448 JEX262448 IVB262448 ILF262448 IBJ262448 HRN262448 HHR262448 GXV262448 GNZ262448 GED262448 FUH262448 FKL262448 FAP262448 EQT262448 EGX262448 DXB262448 DNF262448 DDJ262448 CTN262448 CJR262448 BZV262448 BPZ262448 BGD262448 AWH262448 AML262448 ACP262448 ST262448 IX262448 B262448 WVJ196912 WLN196912 WBR196912 VRV196912 VHZ196912 UYD196912 UOH196912 UEL196912 TUP196912 TKT196912 TAX196912 SRB196912 SHF196912 RXJ196912 RNN196912 RDR196912 QTV196912 QJZ196912 QAD196912 PQH196912 PGL196912 OWP196912 OMT196912 OCX196912 NTB196912 NJF196912 MZJ196912 MPN196912 MFR196912 LVV196912 LLZ196912 LCD196912 KSH196912 KIL196912 JYP196912 JOT196912 JEX196912 IVB196912 ILF196912 IBJ196912 HRN196912 HHR196912 GXV196912 GNZ196912 GED196912 FUH196912 FKL196912 FAP196912 EQT196912 EGX196912 DXB196912 DNF196912 DDJ196912 CTN196912 CJR196912 BZV196912 BPZ196912 BGD196912 AWH196912 AML196912 ACP196912 ST196912 IX196912 B196912 WVJ131376 WLN131376 WBR131376 VRV131376 VHZ131376 UYD131376 UOH131376 UEL131376 TUP131376 TKT131376 TAX131376 SRB131376 SHF131376 RXJ131376 RNN131376 RDR131376 QTV131376 QJZ131376 QAD131376 PQH131376 PGL131376 OWP131376 OMT131376 OCX131376 NTB131376 NJF131376 MZJ131376 MPN131376 MFR131376 LVV131376 LLZ131376 LCD131376 KSH131376 KIL131376 JYP131376 JOT131376 JEX131376 IVB131376 ILF131376 IBJ131376 HRN131376 HHR131376 GXV131376 GNZ131376 GED131376 FUH131376 FKL131376 FAP131376 EQT131376 EGX131376 DXB131376 DNF131376 DDJ131376 CTN131376 CJR131376 BZV131376 BPZ131376 BGD131376 AWH131376 AML131376 ACP131376 ST131376 IX131376 B131376 WVJ65840 WLN65840 WBR65840 VRV65840 VHZ65840 UYD65840 UOH65840 UEL65840 TUP65840 TKT65840 TAX65840 SRB65840 SHF65840 RXJ65840 RNN65840 RDR65840 QTV65840 QJZ65840 QAD65840 PQH65840 PGL65840 OWP65840 OMT65840 OCX65840 NTB65840 NJF65840 MZJ65840 MPN65840 MFR65840 LVV65840 LLZ65840 LCD65840 KSH65840 KIL65840 JYP65840 JOT65840 JEX65840 IVB65840 ILF65840 IBJ65840 HRN65840 HHR65840 GXV65840 GNZ65840 GED65840 FUH65840 FKL65840 FAP65840 EQT65840 EGX65840 DXB65840 DNF65840 DDJ65840 CTN65840 CJR65840 BZV65840 BPZ65840 BGD65840 AWH65840 AML65840 ACP65840 ST65840 IX65840 B65840 WVJ303 WLN303 WBR303 VRV303 VHZ303 UYD303 UOH303 UEL303 TUP303 TKT303 TAX303 SRB303 SHF303 RXJ303 RNN303 RDR303 QTV303 QJZ303 QAD303 PQH303 PGL303 OWP303 OMT303 OCX303 NTB303 NJF303 MZJ303 MPN303 MFR303 LVV303 LLZ303 LCD303 KSH303 KIL303 JYP303 JOT303 JEX303 IVB303 ILF303 IBJ303 HRN303 HHR303 GXV303 GNZ303 GED303 FUH303 FKL303 FAP303 EQT303 EGX303 DXB303 DNF303 DDJ303 CTN303 CJR303 BZV303 BPZ303 BGD303 AWH303 AML303 ACP303 ST303 IX303 QTV983261 WVJ983349 WLN983349 WBR983349 VRV983349 VHZ983349 UYD983349 UOH983349 UEL983349 TUP983349 TKT983349 TAX983349 SRB983349 SHF983349 RXJ983349 RNN983349 RDR983349 QTV983349 QJZ983349 QAD983349 PQH983349 PGL983349 OWP983349 OMT983349 OCX983349 NTB983349 NJF983349 MZJ983349 MPN983349 MFR983349 LVV983349 LLZ983349 LCD983349 KSH983349 KIL983349 JYP983349 JOT983349 JEX983349 IVB983349 ILF983349 IBJ983349 HRN983349 HHR983349 GXV983349 GNZ983349 GED983349 FUH983349 FKL983349 FAP983349 EQT983349 EGX983349 DXB983349 DNF983349 DDJ983349 CTN983349 CJR983349 BZV983349 BPZ983349 BGD983349 AWH983349 AML983349 ACP983349 ST983349 IX983349 B983349 WVJ917813 WLN917813 WBR917813 VRV917813 VHZ917813 UYD917813 UOH917813 UEL917813 TUP917813 TKT917813 TAX917813 SRB917813 SHF917813 RXJ917813 RNN917813 RDR917813 QTV917813 QJZ917813 QAD917813 PQH917813 PGL917813 OWP917813 OMT917813 OCX917813 NTB917813 NJF917813 MZJ917813 MPN917813 MFR917813 LVV917813 LLZ917813 LCD917813 KSH917813 KIL917813 JYP917813 JOT917813 JEX917813 IVB917813 ILF917813 IBJ917813 HRN917813 HHR917813 GXV917813 GNZ917813 GED917813 FUH917813 FKL917813 FAP917813 EQT917813 EGX917813 DXB917813 DNF917813 DDJ917813 CTN917813 CJR917813 BZV917813 BPZ917813 BGD917813 AWH917813 AML917813 ACP917813 ST917813 IX917813 B917813 WVJ852277 WLN852277 WBR852277 VRV852277 VHZ852277 UYD852277 UOH852277 UEL852277 TUP852277 TKT852277 TAX852277 SRB852277 SHF852277 RXJ852277 RNN852277 RDR852277 QTV852277 QJZ852277 QAD852277 PQH852277 PGL852277 OWP852277 OMT852277 OCX852277 NTB852277 NJF852277 MZJ852277 MPN852277 MFR852277 LVV852277 LLZ852277 LCD852277 KSH852277 KIL852277 JYP852277 JOT852277 JEX852277 IVB852277 ILF852277 IBJ852277 HRN852277 HHR852277 GXV852277 GNZ852277 GED852277 FUH852277 FKL852277 FAP852277 EQT852277 EGX852277 DXB852277 DNF852277 DDJ852277 CTN852277 CJR852277 BZV852277 BPZ852277 BGD852277 AWH852277 AML852277 ACP852277 ST852277 IX852277 B852277 WVJ786741 WLN786741 WBR786741 VRV786741 VHZ786741 UYD786741 UOH786741 UEL786741 TUP786741 TKT786741 TAX786741 SRB786741 SHF786741 RXJ786741 RNN786741 RDR786741 QTV786741 QJZ786741 QAD786741 PQH786741 PGL786741 OWP786741 OMT786741 OCX786741 NTB786741 NJF786741 MZJ786741 MPN786741 MFR786741 LVV786741 LLZ786741 LCD786741 KSH786741 KIL786741 JYP786741 JOT786741 JEX786741 IVB786741 ILF786741 IBJ786741 HRN786741 HHR786741 GXV786741 GNZ786741 GED786741 FUH786741 FKL786741 FAP786741 EQT786741 EGX786741 DXB786741 DNF786741 DDJ786741 CTN786741 CJR786741 BZV786741 BPZ786741 BGD786741 AWH786741 AML786741 ACP786741 ST786741 IX786741 B786741 WVJ721205 WLN721205 WBR721205 VRV721205 VHZ721205 UYD721205 UOH721205 UEL721205 TUP721205 TKT721205 TAX721205 SRB721205 SHF721205 RXJ721205 RNN721205 RDR721205 QTV721205 QJZ721205 QAD721205 PQH721205 PGL721205 OWP721205 OMT721205 OCX721205 NTB721205 NJF721205 MZJ721205 MPN721205 MFR721205 LVV721205 LLZ721205 LCD721205 KSH721205 KIL721205 JYP721205 JOT721205 JEX721205 IVB721205 ILF721205 IBJ721205 HRN721205 HHR721205 GXV721205 GNZ721205 GED721205 FUH721205 FKL721205 FAP721205 EQT721205 EGX721205 DXB721205 DNF721205 DDJ721205 CTN721205 CJR721205 BZV721205 BPZ721205 BGD721205 AWH721205 AML721205 ACP721205 ST721205 IX721205 B721205 WVJ655669 WLN655669 WBR655669 VRV655669 VHZ655669 UYD655669 UOH655669 UEL655669 TUP655669 TKT655669 TAX655669 SRB655669 SHF655669 RXJ655669 RNN655669 RDR655669 QTV655669 QJZ655669 QAD655669 PQH655669 PGL655669 OWP655669 OMT655669 OCX655669 NTB655669 NJF655669 MZJ655669 MPN655669 MFR655669 LVV655669 LLZ655669 LCD655669 KSH655669 KIL655669 JYP655669 JOT655669 JEX655669 IVB655669 ILF655669 IBJ655669 HRN655669 HHR655669 GXV655669 GNZ655669 GED655669 FUH655669 FKL655669 FAP655669 EQT655669 EGX655669 DXB655669 DNF655669 DDJ655669 CTN655669 CJR655669 BZV655669 BPZ655669 BGD655669 AWH655669 AML655669 ACP655669 ST655669 IX655669 B655669 WVJ590133 WLN590133 WBR590133 VRV590133 VHZ590133 UYD590133 UOH590133 UEL590133 TUP590133 TKT590133 TAX590133 SRB590133 SHF590133 RXJ590133 RNN590133 RDR590133 QTV590133 QJZ590133 QAD590133 PQH590133 PGL590133 OWP590133 OMT590133 OCX590133 NTB590133 NJF590133 MZJ590133 MPN590133 MFR590133 LVV590133 LLZ590133 LCD590133 KSH590133 KIL590133 JYP590133 JOT590133 JEX590133 IVB590133 ILF590133 IBJ590133 HRN590133 HHR590133 GXV590133 GNZ590133 GED590133 FUH590133 FKL590133 FAP590133 EQT590133 EGX590133 DXB590133 DNF590133 DDJ590133 CTN590133 CJR590133 BZV590133 BPZ590133 BGD590133 AWH590133 AML590133 ACP590133 ST590133 IX590133 B590133 WVJ524597 WLN524597 WBR524597 VRV524597 VHZ524597 UYD524597 UOH524597 UEL524597 TUP524597 TKT524597 TAX524597 SRB524597 SHF524597 RXJ524597 RNN524597 RDR524597 QTV524597 QJZ524597 QAD524597 PQH524597 PGL524597 OWP524597 OMT524597 OCX524597 NTB524597 NJF524597 MZJ524597 MPN524597 MFR524597 LVV524597 LLZ524597 LCD524597 KSH524597 KIL524597 JYP524597 JOT524597 JEX524597 IVB524597 ILF524597 IBJ524597 HRN524597 HHR524597 GXV524597 GNZ524597 GED524597 FUH524597 FKL524597 FAP524597 EQT524597 EGX524597 DXB524597 DNF524597 DDJ524597 CTN524597 CJR524597 BZV524597 BPZ524597 BGD524597 AWH524597 AML524597 ACP524597 ST524597 IX524597 B524597 WVJ459061 WLN459061 WBR459061 VRV459061 VHZ459061 UYD459061 UOH459061 UEL459061 TUP459061 TKT459061 TAX459061 SRB459061 SHF459061 RXJ459061 RNN459061 RDR459061 QTV459061 QJZ459061 QAD459061 PQH459061 PGL459061 OWP459061 OMT459061 OCX459061 NTB459061 NJF459061 MZJ459061 MPN459061 MFR459061 LVV459061 LLZ459061 LCD459061 KSH459061 KIL459061 JYP459061 JOT459061 JEX459061 IVB459061 ILF459061 IBJ459061 HRN459061 HHR459061 GXV459061 GNZ459061 GED459061 FUH459061 FKL459061 FAP459061 EQT459061 EGX459061 DXB459061 DNF459061 DDJ459061 CTN459061 CJR459061 BZV459061 BPZ459061 BGD459061 AWH459061 AML459061 ACP459061 ST459061 IX459061 B459061 WVJ393525 WLN393525 WBR393525 VRV393525 VHZ393525 UYD393525 UOH393525 UEL393525 TUP393525 TKT393525 TAX393525 SRB393525 SHF393525 RXJ393525 RNN393525 RDR393525 QTV393525 QJZ393525 QAD393525 PQH393525 PGL393525 OWP393525 OMT393525 OCX393525 NTB393525 NJF393525 MZJ393525 MPN393525 MFR393525 LVV393525 LLZ393525 LCD393525 KSH393525 KIL393525 JYP393525 JOT393525 JEX393525 IVB393525 ILF393525 IBJ393525 HRN393525 HHR393525 GXV393525 GNZ393525 GED393525 FUH393525 FKL393525 FAP393525 EQT393525 EGX393525 DXB393525 DNF393525 DDJ393525 CTN393525 CJR393525 BZV393525 BPZ393525 BGD393525 AWH393525 AML393525 ACP393525 ST393525 IX393525 B393525 WVJ327989 WLN327989 WBR327989 VRV327989 VHZ327989 UYD327989 UOH327989 UEL327989 TUP327989 TKT327989 TAX327989 SRB327989 SHF327989 RXJ327989 RNN327989 RDR327989 QTV327989 QJZ327989 QAD327989 PQH327989 PGL327989 OWP327989 OMT327989 OCX327989 NTB327989 NJF327989 MZJ327989 MPN327989 MFR327989 LVV327989 LLZ327989 LCD327989 KSH327989 KIL327989 JYP327989 JOT327989 JEX327989 IVB327989 ILF327989 IBJ327989 HRN327989 HHR327989 GXV327989 GNZ327989 GED327989 FUH327989 FKL327989 FAP327989 EQT327989 EGX327989 DXB327989 DNF327989 DDJ327989 CTN327989 CJR327989 BZV327989 BPZ327989 BGD327989 AWH327989 AML327989 ACP327989 ST327989 IX327989 B327989 WVJ262453 WLN262453 WBR262453 VRV262453 VHZ262453 UYD262453 UOH262453 UEL262453 TUP262453 TKT262453 TAX262453 SRB262453 SHF262453 RXJ262453 RNN262453 RDR262453 QTV262453 QJZ262453 QAD262453 PQH262453 PGL262453 OWP262453 OMT262453 OCX262453 NTB262453 NJF262453 MZJ262453 MPN262453 MFR262453 LVV262453 LLZ262453 LCD262453 KSH262453 KIL262453 JYP262453 JOT262453 JEX262453 IVB262453 ILF262453 IBJ262453 HRN262453 HHR262453 GXV262453 GNZ262453 GED262453 FUH262453 FKL262453 FAP262453 EQT262453 EGX262453 DXB262453 DNF262453 DDJ262453 CTN262453 CJR262453 BZV262453 BPZ262453 BGD262453 AWH262453 AML262453 ACP262453 ST262453 IX262453 B262453 WVJ196917 WLN196917 WBR196917 VRV196917 VHZ196917 UYD196917 UOH196917 UEL196917 TUP196917 TKT196917 TAX196917 SRB196917 SHF196917 RXJ196917 RNN196917 RDR196917 QTV196917 QJZ196917 QAD196917 PQH196917 PGL196917 OWP196917 OMT196917 OCX196917 NTB196917 NJF196917 MZJ196917 MPN196917 MFR196917 LVV196917 LLZ196917 LCD196917 KSH196917 KIL196917 JYP196917 JOT196917 JEX196917 IVB196917 ILF196917 IBJ196917 HRN196917 HHR196917 GXV196917 GNZ196917 GED196917 FUH196917 FKL196917 FAP196917 EQT196917 EGX196917 DXB196917 DNF196917 DDJ196917 CTN196917 CJR196917 BZV196917 BPZ196917 BGD196917 AWH196917 AML196917 ACP196917 ST196917 IX196917 B196917 WVJ131381 WLN131381 WBR131381 VRV131381 VHZ131381 UYD131381 UOH131381 UEL131381 TUP131381 TKT131381 TAX131381 SRB131381 SHF131381 RXJ131381 RNN131381 RDR131381 QTV131381 QJZ131381 QAD131381 PQH131381 PGL131381 OWP131381 OMT131381 OCX131381 NTB131381 NJF131381 MZJ131381 MPN131381 MFR131381 LVV131381 LLZ131381 LCD131381 KSH131381 KIL131381 JYP131381 JOT131381 JEX131381 IVB131381 ILF131381 IBJ131381 HRN131381 HHR131381 GXV131381 GNZ131381 GED131381 FUH131381 FKL131381 FAP131381 EQT131381 EGX131381 DXB131381 DNF131381 DDJ131381 CTN131381 CJR131381 BZV131381 BPZ131381 BGD131381 AWH131381 AML131381 ACP131381 ST131381 IX131381 B131381 WVJ65845 WLN65845 WBR65845 VRV65845 VHZ65845 UYD65845 UOH65845 UEL65845 TUP65845 TKT65845 TAX65845 SRB65845 SHF65845 RXJ65845 RNN65845 RDR65845 QTV65845 QJZ65845 QAD65845 PQH65845 PGL65845 OWP65845 OMT65845 OCX65845 NTB65845 NJF65845 MZJ65845 MPN65845 MFR65845 LVV65845 LLZ65845 LCD65845 KSH65845 KIL65845 JYP65845 JOT65845 JEX65845 IVB65845 ILF65845 IBJ65845 HRN65845 HHR65845 GXV65845 GNZ65845 GED65845 FUH65845 FKL65845 FAP65845 EQT65845 EGX65845 DXB65845 DNF65845 DDJ65845 CTN65845 CJR65845 BZV65845 BPZ65845 BGD65845 AWH65845 AML65845 ACP65845 ST65845 IX65845 B65845 WVJ308 WLN308 WBR308 VRV308 VHZ308 UYD308 UOH308 UEL308 TUP308 TKT308 TAX308 SRB308 SHF308 RXJ308 RNN308 RDR308 QTV308 QJZ308 QAD308 PQH308 PGL308 OWP308 OMT308 OCX308 NTB308 NJF308 MZJ308 MPN308 MFR308 LVV308 LLZ308 LCD308 KSH308 KIL308 JYP308 JOT308 JEX308 IVB308 ILF308 IBJ308 HRN308 HHR308 GXV308 GNZ308 GED308 FUH308 FKL308 FAP308 EQT308 EGX308 DXB308 DNF308 DDJ308 CTN308 CJR308 BZV308 BPZ308 BGD308 AWH308 AML308 ACP308 ST308 IX308 QJZ983261 WVJ983359 WLN983359 WBR983359 VRV983359 VHZ983359 UYD983359 UOH983359 UEL983359 TUP983359 TKT983359 TAX983359 SRB983359 SHF983359 RXJ983359 RNN983359 RDR983359 QTV983359 QJZ983359 QAD983359 PQH983359 PGL983359 OWP983359 OMT983359 OCX983359 NTB983359 NJF983359 MZJ983359 MPN983359 MFR983359 LVV983359 LLZ983359 LCD983359 KSH983359 KIL983359 JYP983359 JOT983359 JEX983359 IVB983359 ILF983359 IBJ983359 HRN983359 HHR983359 GXV983359 GNZ983359 GED983359 FUH983359 FKL983359 FAP983359 EQT983359 EGX983359 DXB983359 DNF983359 DDJ983359 CTN983359 CJR983359 BZV983359 BPZ983359 BGD983359 AWH983359 AML983359 ACP983359 ST983359 IX983359 B983359 WVJ917823 WLN917823 WBR917823 VRV917823 VHZ917823 UYD917823 UOH917823 UEL917823 TUP917823 TKT917823 TAX917823 SRB917823 SHF917823 RXJ917823 RNN917823 RDR917823 QTV917823 QJZ917823 QAD917823 PQH917823 PGL917823 OWP917823 OMT917823 OCX917823 NTB917823 NJF917823 MZJ917823 MPN917823 MFR917823 LVV917823 LLZ917823 LCD917823 KSH917823 KIL917823 JYP917823 JOT917823 JEX917823 IVB917823 ILF917823 IBJ917823 HRN917823 HHR917823 GXV917823 GNZ917823 GED917823 FUH917823 FKL917823 FAP917823 EQT917823 EGX917823 DXB917823 DNF917823 DDJ917823 CTN917823 CJR917823 BZV917823 BPZ917823 BGD917823 AWH917823 AML917823 ACP917823 ST917823 IX917823 B917823 WVJ852287 WLN852287 WBR852287 VRV852287 VHZ852287 UYD852287 UOH852287 UEL852287 TUP852287 TKT852287 TAX852287 SRB852287 SHF852287 RXJ852287 RNN852287 RDR852287 QTV852287 QJZ852287 QAD852287 PQH852287 PGL852287 OWP852287 OMT852287 OCX852287 NTB852287 NJF852287 MZJ852287 MPN852287 MFR852287 LVV852287 LLZ852287 LCD852287 KSH852287 KIL852287 JYP852287 JOT852287 JEX852287 IVB852287 ILF852287 IBJ852287 HRN852287 HHR852287 GXV852287 GNZ852287 GED852287 FUH852287 FKL852287 FAP852287 EQT852287 EGX852287 DXB852287 DNF852287 DDJ852287 CTN852287 CJR852287 BZV852287 BPZ852287 BGD852287 AWH852287 AML852287 ACP852287 ST852287 IX852287 B852287 WVJ786751 WLN786751 WBR786751 VRV786751 VHZ786751 UYD786751 UOH786751 UEL786751 TUP786751 TKT786751 TAX786751 SRB786751 SHF786751 RXJ786751 RNN786751 RDR786751 QTV786751 QJZ786751 QAD786751 PQH786751 PGL786751 OWP786751 OMT786751 OCX786751 NTB786751 NJF786751 MZJ786751 MPN786751 MFR786751 LVV786751 LLZ786751 LCD786751 KSH786751 KIL786751 JYP786751 JOT786751 JEX786751 IVB786751 ILF786751 IBJ786751 HRN786751 HHR786751 GXV786751 GNZ786751 GED786751 FUH786751 FKL786751 FAP786751 EQT786751 EGX786751 DXB786751 DNF786751 DDJ786751 CTN786751 CJR786751 BZV786751 BPZ786751 BGD786751 AWH786751 AML786751 ACP786751 ST786751 IX786751 B786751 WVJ721215 WLN721215 WBR721215 VRV721215 VHZ721215 UYD721215 UOH721215 UEL721215 TUP721215 TKT721215 TAX721215 SRB721215 SHF721215 RXJ721215 RNN721215 RDR721215 QTV721215 QJZ721215 QAD721215 PQH721215 PGL721215 OWP721215 OMT721215 OCX721215 NTB721215 NJF721215 MZJ721215 MPN721215 MFR721215 LVV721215 LLZ721215 LCD721215 KSH721215 KIL721215 JYP721215 JOT721215 JEX721215 IVB721215 ILF721215 IBJ721215 HRN721215 HHR721215 GXV721215 GNZ721215 GED721215 FUH721215 FKL721215 FAP721215 EQT721215 EGX721215 DXB721215 DNF721215 DDJ721215 CTN721215 CJR721215 BZV721215 BPZ721215 BGD721215 AWH721215 AML721215 ACP721215 ST721215 IX721215 B721215 WVJ655679 WLN655679 WBR655679 VRV655679 VHZ655679 UYD655679 UOH655679 UEL655679 TUP655679 TKT655679 TAX655679 SRB655679 SHF655679 RXJ655679 RNN655679 RDR655679 QTV655679 QJZ655679 QAD655679 PQH655679 PGL655679 OWP655679 OMT655679 OCX655679 NTB655679 NJF655679 MZJ655679 MPN655679 MFR655679 LVV655679 LLZ655679 LCD655679 KSH655679 KIL655679 JYP655679 JOT655679 JEX655679 IVB655679 ILF655679 IBJ655679 HRN655679 HHR655679 GXV655679 GNZ655679 GED655679 FUH655679 FKL655679 FAP655679 EQT655679 EGX655679 DXB655679 DNF655679 DDJ655679 CTN655679 CJR655679 BZV655679 BPZ655679 BGD655679 AWH655679 AML655679 ACP655679 ST655679 IX655679 B655679 WVJ590143 WLN590143 WBR590143 VRV590143 VHZ590143 UYD590143 UOH590143 UEL590143 TUP590143 TKT590143 TAX590143 SRB590143 SHF590143 RXJ590143 RNN590143 RDR590143 QTV590143 QJZ590143 QAD590143 PQH590143 PGL590143 OWP590143 OMT590143 OCX590143 NTB590143 NJF590143 MZJ590143 MPN590143 MFR590143 LVV590143 LLZ590143 LCD590143 KSH590143 KIL590143 JYP590143 JOT590143 JEX590143 IVB590143 ILF590143 IBJ590143 HRN590143 HHR590143 GXV590143 GNZ590143 GED590143 FUH590143 FKL590143 FAP590143 EQT590143 EGX590143 DXB590143 DNF590143 DDJ590143 CTN590143 CJR590143 BZV590143 BPZ590143 BGD590143 AWH590143 AML590143 ACP590143 ST590143 IX590143 B590143 WVJ524607 WLN524607 WBR524607 VRV524607 VHZ524607 UYD524607 UOH524607 UEL524607 TUP524607 TKT524607 TAX524607 SRB524607 SHF524607 RXJ524607 RNN524607 RDR524607 QTV524607 QJZ524607 QAD524607 PQH524607 PGL524607 OWP524607 OMT524607 OCX524607 NTB524607 NJF524607 MZJ524607 MPN524607 MFR524607 LVV524607 LLZ524607 LCD524607 KSH524607 KIL524607 JYP524607 JOT524607 JEX524607 IVB524607 ILF524607 IBJ524607 HRN524607 HHR524607 GXV524607 GNZ524607 GED524607 FUH524607 FKL524607 FAP524607 EQT524607 EGX524607 DXB524607 DNF524607 DDJ524607 CTN524607 CJR524607 BZV524607 BPZ524607 BGD524607 AWH524607 AML524607 ACP524607 ST524607 IX524607 B524607 WVJ459071 WLN459071 WBR459071 VRV459071 VHZ459071 UYD459071 UOH459071 UEL459071 TUP459071 TKT459071 TAX459071 SRB459071 SHF459071 RXJ459071 RNN459071 RDR459071 QTV459071 QJZ459071 QAD459071 PQH459071 PGL459071 OWP459071 OMT459071 OCX459071 NTB459071 NJF459071 MZJ459071 MPN459071 MFR459071 LVV459071 LLZ459071 LCD459071 KSH459071 KIL459071 JYP459071 JOT459071 JEX459071 IVB459071 ILF459071 IBJ459071 HRN459071 HHR459071 GXV459071 GNZ459071 GED459071 FUH459071 FKL459071 FAP459071 EQT459071 EGX459071 DXB459071 DNF459071 DDJ459071 CTN459071 CJR459071 BZV459071 BPZ459071 BGD459071 AWH459071 AML459071 ACP459071 ST459071 IX459071 B459071 WVJ393535 WLN393535 WBR393535 VRV393535 VHZ393535 UYD393535 UOH393535 UEL393535 TUP393535 TKT393535 TAX393535 SRB393535 SHF393535 RXJ393535 RNN393535 RDR393535 QTV393535 QJZ393535 QAD393535 PQH393535 PGL393535 OWP393535 OMT393535 OCX393535 NTB393535 NJF393535 MZJ393535 MPN393535 MFR393535 LVV393535 LLZ393535 LCD393535 KSH393535 KIL393535 JYP393535 JOT393535 JEX393535 IVB393535 ILF393535 IBJ393535 HRN393535 HHR393535 GXV393535 GNZ393535 GED393535 FUH393535 FKL393535 FAP393535 EQT393535 EGX393535 DXB393535 DNF393535 DDJ393535 CTN393535 CJR393535 BZV393535 BPZ393535 BGD393535 AWH393535 AML393535 ACP393535 ST393535 IX393535 B393535 WVJ327999 WLN327999 WBR327999 VRV327999 VHZ327999 UYD327999 UOH327999 UEL327999 TUP327999 TKT327999 TAX327999 SRB327999 SHF327999 RXJ327999 RNN327999 RDR327999 QTV327999 QJZ327999 QAD327999 PQH327999 PGL327999 OWP327999 OMT327999 OCX327999 NTB327999 NJF327999 MZJ327999 MPN327999 MFR327999 LVV327999 LLZ327999 LCD327999 KSH327999 KIL327999 JYP327999 JOT327999 JEX327999 IVB327999 ILF327999 IBJ327999 HRN327999 HHR327999 GXV327999 GNZ327999 GED327999 FUH327999 FKL327999 FAP327999 EQT327999 EGX327999 DXB327999 DNF327999 DDJ327999 CTN327999 CJR327999 BZV327999 BPZ327999 BGD327999 AWH327999 AML327999 ACP327999 ST327999 IX327999 B327999 WVJ262463 WLN262463 WBR262463 VRV262463 VHZ262463 UYD262463 UOH262463 UEL262463 TUP262463 TKT262463 TAX262463 SRB262463 SHF262463 RXJ262463 RNN262463 RDR262463 QTV262463 QJZ262463 QAD262463 PQH262463 PGL262463 OWP262463 OMT262463 OCX262463 NTB262463 NJF262463 MZJ262463 MPN262463 MFR262463 LVV262463 LLZ262463 LCD262463 KSH262463 KIL262463 JYP262463 JOT262463 JEX262463 IVB262463 ILF262463 IBJ262463 HRN262463 HHR262463 GXV262463 GNZ262463 GED262463 FUH262463 FKL262463 FAP262463 EQT262463 EGX262463 DXB262463 DNF262463 DDJ262463 CTN262463 CJR262463 BZV262463 BPZ262463 BGD262463 AWH262463 AML262463 ACP262463 ST262463 IX262463 B262463 WVJ196927 WLN196927 WBR196927 VRV196927 VHZ196927 UYD196927 UOH196927 UEL196927 TUP196927 TKT196927 TAX196927 SRB196927 SHF196927 RXJ196927 RNN196927 RDR196927 QTV196927 QJZ196927 QAD196927 PQH196927 PGL196927 OWP196927 OMT196927 OCX196927 NTB196927 NJF196927 MZJ196927 MPN196927 MFR196927 LVV196927 LLZ196927 LCD196927 KSH196927 KIL196927 JYP196927 JOT196927 JEX196927 IVB196927 ILF196927 IBJ196927 HRN196927 HHR196927 GXV196927 GNZ196927 GED196927 FUH196927 FKL196927 FAP196927 EQT196927 EGX196927 DXB196927 DNF196927 DDJ196927 CTN196927 CJR196927 BZV196927 BPZ196927 BGD196927 AWH196927 AML196927 ACP196927 ST196927 IX196927 B196927 WVJ131391 WLN131391 WBR131391 VRV131391 VHZ131391 UYD131391 UOH131391 UEL131391 TUP131391 TKT131391 TAX131391 SRB131391 SHF131391 RXJ131391 RNN131391 RDR131391 QTV131391 QJZ131391 QAD131391 PQH131391 PGL131391 OWP131391 OMT131391 OCX131391 NTB131391 NJF131391 MZJ131391 MPN131391 MFR131391 LVV131391 LLZ131391 LCD131391 KSH131391 KIL131391 JYP131391 JOT131391 JEX131391 IVB131391 ILF131391 IBJ131391 HRN131391 HHR131391 GXV131391 GNZ131391 GED131391 FUH131391 FKL131391 FAP131391 EQT131391 EGX131391 DXB131391 DNF131391 DDJ131391 CTN131391 CJR131391 BZV131391 BPZ131391 BGD131391 AWH131391 AML131391 ACP131391 ST131391 IX131391 B131391 WVJ65855 WLN65855 WBR65855 VRV65855 VHZ65855 UYD65855 UOH65855 UEL65855 TUP65855 TKT65855 TAX65855 SRB65855 SHF65855 RXJ65855 RNN65855 RDR65855 QTV65855 QJZ65855 QAD65855 PQH65855 PGL65855 OWP65855 OMT65855 OCX65855 NTB65855 NJF65855 MZJ65855 MPN65855 MFR65855 LVV65855 LLZ65855 LCD65855 KSH65855 KIL65855 JYP65855 JOT65855 JEX65855 IVB65855 ILF65855 IBJ65855 HRN65855 HHR65855 GXV65855 GNZ65855 GED65855 FUH65855 FKL65855 FAP65855 EQT65855 EGX65855 DXB65855 DNF65855 DDJ65855 CTN65855 CJR65855 BZV65855 BPZ65855 BGD65855 AWH65855 AML65855 ACP65855 ST65855 IX65855 B65855 WVJ318 WLN318 WBR318 VRV318 VHZ318 UYD318 UOH318 UEL318 TUP318 TKT318 TAX318 SRB318 SHF318 RXJ318 RNN318 RDR318 QTV318 QJZ318 QAD318 PQH318 PGL318 OWP318 OMT318 OCX318 NTB318 NJF318 MZJ318 MPN318 MFR318 LVV318 LLZ318 LCD318 KSH318 KIL318 JYP318 JOT318 JEX318 IVB318 ILF318 IBJ318 HRN318 HHR318 GXV318 GNZ318 GED318 FUH318 FKL318 FAP318 EQT318 EGX318 DXB318 DNF318 DDJ318 CTN318 CJR318 BZV318 BPZ318 BGD318 AWH318 AML318 ACP318 ST318 IX318 QAD983261 WVJ983365 WLN983365 WBR983365 VRV983365 VHZ983365 UYD983365 UOH983365 UEL983365 TUP983365 TKT983365 TAX983365 SRB983365 SHF983365 RXJ983365 RNN983365 RDR983365 QTV983365 QJZ983365 QAD983365 PQH983365 PGL983365 OWP983365 OMT983365 OCX983365 NTB983365 NJF983365 MZJ983365 MPN983365 MFR983365 LVV983365 LLZ983365 LCD983365 KSH983365 KIL983365 JYP983365 JOT983365 JEX983365 IVB983365 ILF983365 IBJ983365 HRN983365 HHR983365 GXV983365 GNZ983365 GED983365 FUH983365 FKL983365 FAP983365 EQT983365 EGX983365 DXB983365 DNF983365 DDJ983365 CTN983365 CJR983365 BZV983365 BPZ983365 BGD983365 AWH983365 AML983365 ACP983365 ST983365 IX983365 B983365 WVJ917829 WLN917829 WBR917829 VRV917829 VHZ917829 UYD917829 UOH917829 UEL917829 TUP917829 TKT917829 TAX917829 SRB917829 SHF917829 RXJ917829 RNN917829 RDR917829 QTV917829 QJZ917829 QAD917829 PQH917829 PGL917829 OWP917829 OMT917829 OCX917829 NTB917829 NJF917829 MZJ917829 MPN917829 MFR917829 LVV917829 LLZ917829 LCD917829 KSH917829 KIL917829 JYP917829 JOT917829 JEX917829 IVB917829 ILF917829 IBJ917829 HRN917829 HHR917829 GXV917829 GNZ917829 GED917829 FUH917829 FKL917829 FAP917829 EQT917829 EGX917829 DXB917829 DNF917829 DDJ917829 CTN917829 CJR917829 BZV917829 BPZ917829 BGD917829 AWH917829 AML917829 ACP917829 ST917829 IX917829 B917829 WVJ852293 WLN852293 WBR852293 VRV852293 VHZ852293 UYD852293 UOH852293 UEL852293 TUP852293 TKT852293 TAX852293 SRB852293 SHF852293 RXJ852293 RNN852293 RDR852293 QTV852293 QJZ852293 QAD852293 PQH852293 PGL852293 OWP852293 OMT852293 OCX852293 NTB852293 NJF852293 MZJ852293 MPN852293 MFR852293 LVV852293 LLZ852293 LCD852293 KSH852293 KIL852293 JYP852293 JOT852293 JEX852293 IVB852293 ILF852293 IBJ852293 HRN852293 HHR852293 GXV852293 GNZ852293 GED852293 FUH852293 FKL852293 FAP852293 EQT852293 EGX852293 DXB852293 DNF852293 DDJ852293 CTN852293 CJR852293 BZV852293 BPZ852293 BGD852293 AWH852293 AML852293 ACP852293 ST852293 IX852293 B852293 WVJ786757 WLN786757 WBR786757 VRV786757 VHZ786757 UYD786757 UOH786757 UEL786757 TUP786757 TKT786757 TAX786757 SRB786757 SHF786757 RXJ786757 RNN786757 RDR786757 QTV786757 QJZ786757 QAD786757 PQH786757 PGL786757 OWP786757 OMT786757 OCX786757 NTB786757 NJF786757 MZJ786757 MPN786757 MFR786757 LVV786757 LLZ786757 LCD786757 KSH786757 KIL786757 JYP786757 JOT786757 JEX786757 IVB786757 ILF786757 IBJ786757 HRN786757 HHR786757 GXV786757 GNZ786757 GED786757 FUH786757 FKL786757 FAP786757 EQT786757 EGX786757 DXB786757 DNF786757 DDJ786757 CTN786757 CJR786757 BZV786757 BPZ786757 BGD786757 AWH786757 AML786757 ACP786757 ST786757 IX786757 B786757 WVJ721221 WLN721221 WBR721221 VRV721221 VHZ721221 UYD721221 UOH721221 UEL721221 TUP721221 TKT721221 TAX721221 SRB721221 SHF721221 RXJ721221 RNN721221 RDR721221 QTV721221 QJZ721221 QAD721221 PQH721221 PGL721221 OWP721221 OMT721221 OCX721221 NTB721221 NJF721221 MZJ721221 MPN721221 MFR721221 LVV721221 LLZ721221 LCD721221 KSH721221 KIL721221 JYP721221 JOT721221 JEX721221 IVB721221 ILF721221 IBJ721221 HRN721221 HHR721221 GXV721221 GNZ721221 GED721221 FUH721221 FKL721221 FAP721221 EQT721221 EGX721221 DXB721221 DNF721221 DDJ721221 CTN721221 CJR721221 BZV721221 BPZ721221 BGD721221 AWH721221 AML721221 ACP721221 ST721221 IX721221 B721221 WVJ655685 WLN655685 WBR655685 VRV655685 VHZ655685 UYD655685 UOH655685 UEL655685 TUP655685 TKT655685 TAX655685 SRB655685 SHF655685 RXJ655685 RNN655685 RDR655685 QTV655685 QJZ655685 QAD655685 PQH655685 PGL655685 OWP655685 OMT655685 OCX655685 NTB655685 NJF655685 MZJ655685 MPN655685 MFR655685 LVV655685 LLZ655685 LCD655685 KSH655685 KIL655685 JYP655685 JOT655685 JEX655685 IVB655685 ILF655685 IBJ655685 HRN655685 HHR655685 GXV655685 GNZ655685 GED655685 FUH655685 FKL655685 FAP655685 EQT655685 EGX655685 DXB655685 DNF655685 DDJ655685 CTN655685 CJR655685 BZV655685 BPZ655685 BGD655685 AWH655685 AML655685 ACP655685 ST655685 IX655685 B655685 WVJ590149 WLN590149 WBR590149 VRV590149 VHZ590149 UYD590149 UOH590149 UEL590149 TUP590149 TKT590149 TAX590149 SRB590149 SHF590149 RXJ590149 RNN590149 RDR590149 QTV590149 QJZ590149 QAD590149 PQH590149 PGL590149 OWP590149 OMT590149 OCX590149 NTB590149 NJF590149 MZJ590149 MPN590149 MFR590149 LVV590149 LLZ590149 LCD590149 KSH590149 KIL590149 JYP590149 JOT590149 JEX590149 IVB590149 ILF590149 IBJ590149 HRN590149 HHR590149 GXV590149 GNZ590149 GED590149 FUH590149 FKL590149 FAP590149 EQT590149 EGX590149 DXB590149 DNF590149 DDJ590149 CTN590149 CJR590149 BZV590149 BPZ590149 BGD590149 AWH590149 AML590149 ACP590149 ST590149 IX590149 B590149 WVJ524613 WLN524613 WBR524613 VRV524613 VHZ524613 UYD524613 UOH524613 UEL524613 TUP524613 TKT524613 TAX524613 SRB524613 SHF524613 RXJ524613 RNN524613 RDR524613 QTV524613 QJZ524613 QAD524613 PQH524613 PGL524613 OWP524613 OMT524613 OCX524613 NTB524613 NJF524613 MZJ524613 MPN524613 MFR524613 LVV524613 LLZ524613 LCD524613 KSH524613 KIL524613 JYP524613 JOT524613 JEX524613 IVB524613 ILF524613 IBJ524613 HRN524613 HHR524613 GXV524613 GNZ524613 GED524613 FUH524613 FKL524613 FAP524613 EQT524613 EGX524613 DXB524613 DNF524613 DDJ524613 CTN524613 CJR524613 BZV524613 BPZ524613 BGD524613 AWH524613 AML524613 ACP524613 ST524613 IX524613 B524613 WVJ459077 WLN459077 WBR459077 VRV459077 VHZ459077 UYD459077 UOH459077 UEL459077 TUP459077 TKT459077 TAX459077 SRB459077 SHF459077 RXJ459077 RNN459077 RDR459077 QTV459077 QJZ459077 QAD459077 PQH459077 PGL459077 OWP459077 OMT459077 OCX459077 NTB459077 NJF459077 MZJ459077 MPN459077 MFR459077 LVV459077 LLZ459077 LCD459077 KSH459077 KIL459077 JYP459077 JOT459077 JEX459077 IVB459077 ILF459077 IBJ459077 HRN459077 HHR459077 GXV459077 GNZ459077 GED459077 FUH459077 FKL459077 FAP459077 EQT459077 EGX459077 DXB459077 DNF459077 DDJ459077 CTN459077 CJR459077 BZV459077 BPZ459077 BGD459077 AWH459077 AML459077 ACP459077 ST459077 IX459077 B459077 WVJ393541 WLN393541 WBR393541 VRV393541 VHZ393541 UYD393541 UOH393541 UEL393541 TUP393541 TKT393541 TAX393541 SRB393541 SHF393541 RXJ393541 RNN393541 RDR393541 QTV393541 QJZ393541 QAD393541 PQH393541 PGL393541 OWP393541 OMT393541 OCX393541 NTB393541 NJF393541 MZJ393541 MPN393541 MFR393541 LVV393541 LLZ393541 LCD393541 KSH393541 KIL393541 JYP393541 JOT393541 JEX393541 IVB393541 ILF393541 IBJ393541 HRN393541 HHR393541 GXV393541 GNZ393541 GED393541 FUH393541 FKL393541 FAP393541 EQT393541 EGX393541 DXB393541 DNF393541 DDJ393541 CTN393541 CJR393541 BZV393541 BPZ393541 BGD393541 AWH393541 AML393541 ACP393541 ST393541 IX393541 B393541 WVJ328005 WLN328005 WBR328005 VRV328005 VHZ328005 UYD328005 UOH328005 UEL328005 TUP328005 TKT328005 TAX328005 SRB328005 SHF328005 RXJ328005 RNN328005 RDR328005 QTV328005 QJZ328005 QAD328005 PQH328005 PGL328005 OWP328005 OMT328005 OCX328005 NTB328005 NJF328005 MZJ328005 MPN328005 MFR328005 LVV328005 LLZ328005 LCD328005 KSH328005 KIL328005 JYP328005 JOT328005 JEX328005 IVB328005 ILF328005 IBJ328005 HRN328005 HHR328005 GXV328005 GNZ328005 GED328005 FUH328005 FKL328005 FAP328005 EQT328005 EGX328005 DXB328005 DNF328005 DDJ328005 CTN328005 CJR328005 BZV328005 BPZ328005 BGD328005 AWH328005 AML328005 ACP328005 ST328005 IX328005 B328005 WVJ262469 WLN262469 WBR262469 VRV262469 VHZ262469 UYD262469 UOH262469 UEL262469 TUP262469 TKT262469 TAX262469 SRB262469 SHF262469 RXJ262469 RNN262469 RDR262469 QTV262469 QJZ262469 QAD262469 PQH262469 PGL262469 OWP262469 OMT262469 OCX262469 NTB262469 NJF262469 MZJ262469 MPN262469 MFR262469 LVV262469 LLZ262469 LCD262469 KSH262469 KIL262469 JYP262469 JOT262469 JEX262469 IVB262469 ILF262469 IBJ262469 HRN262469 HHR262469 GXV262469 GNZ262469 GED262469 FUH262469 FKL262469 FAP262469 EQT262469 EGX262469 DXB262469 DNF262469 DDJ262469 CTN262469 CJR262469 BZV262469 BPZ262469 BGD262469 AWH262469 AML262469 ACP262469 ST262469 IX262469 B262469 WVJ196933 WLN196933 WBR196933 VRV196933 VHZ196933 UYD196933 UOH196933 UEL196933 TUP196933 TKT196933 TAX196933 SRB196933 SHF196933 RXJ196933 RNN196933 RDR196933 QTV196933 QJZ196933 QAD196933 PQH196933 PGL196933 OWP196933 OMT196933 OCX196933 NTB196933 NJF196933 MZJ196933 MPN196933 MFR196933 LVV196933 LLZ196933 LCD196933 KSH196933 KIL196933 JYP196933 JOT196933 JEX196933 IVB196933 ILF196933 IBJ196933 HRN196933 HHR196933 GXV196933 GNZ196933 GED196933 FUH196933 FKL196933 FAP196933 EQT196933 EGX196933 DXB196933 DNF196933 DDJ196933 CTN196933 CJR196933 BZV196933 BPZ196933 BGD196933 AWH196933 AML196933 ACP196933 ST196933 IX196933 B196933 WVJ131397 WLN131397 WBR131397 VRV131397 VHZ131397 UYD131397 UOH131397 UEL131397 TUP131397 TKT131397 TAX131397 SRB131397 SHF131397 RXJ131397 RNN131397 RDR131397 QTV131397 QJZ131397 QAD131397 PQH131397 PGL131397 OWP131397 OMT131397 OCX131397 NTB131397 NJF131397 MZJ131397 MPN131397 MFR131397 LVV131397 LLZ131397 LCD131397 KSH131397 KIL131397 JYP131397 JOT131397 JEX131397 IVB131397 ILF131397 IBJ131397 HRN131397 HHR131397 GXV131397 GNZ131397 GED131397 FUH131397 FKL131397 FAP131397 EQT131397 EGX131397 DXB131397 DNF131397 DDJ131397 CTN131397 CJR131397 BZV131397 BPZ131397 BGD131397 AWH131397 AML131397 ACP131397 ST131397 IX131397 B131397 WVJ65861 WLN65861 WBR65861 VRV65861 VHZ65861 UYD65861 UOH65861 UEL65861 TUP65861 TKT65861 TAX65861 SRB65861 SHF65861 RXJ65861 RNN65861 RDR65861 QTV65861 QJZ65861 QAD65861 PQH65861 PGL65861 OWP65861 OMT65861 OCX65861 NTB65861 NJF65861 MZJ65861 MPN65861 MFR65861 LVV65861 LLZ65861 LCD65861 KSH65861 KIL65861 JYP65861 JOT65861 JEX65861 IVB65861 ILF65861 IBJ65861 HRN65861 HHR65861 GXV65861 GNZ65861 GED65861 FUH65861 FKL65861 FAP65861 EQT65861 EGX65861 DXB65861 DNF65861 DDJ65861 CTN65861 CJR65861 BZV65861 BPZ65861 BGD65861 AWH65861 AML65861 ACP65861 ST65861 IX65861 B65861 WVJ324 WLN324 WBR324 VRV324 VHZ324 UYD324 UOH324 UEL324 TUP324 TKT324 TAX324 SRB324 SHF324 RXJ324 RNN324 RDR324 QTV324 QJZ324 QAD324 PQH324 PGL324 OWP324 OMT324 OCX324 NTB324 NJF324 MZJ324 MPN324 MFR324 LVV324 LLZ324 LCD324 KSH324 KIL324 JYP324 JOT324 JEX324 IVB324 ILF324 IBJ324 HRN324 HHR324 GXV324 GNZ324 GED324 FUH324 FKL324 FAP324 EQT324 EGX324 DXB324 DNF324 DDJ324 CTN324 CJR324 BZV324 BPZ324 BGD324 AWH324 AML324 ACP324 ST324 IX324 PQH983261 WVJ983370 WLN983370 WBR983370 VRV983370 VHZ983370 UYD983370 UOH983370 UEL983370 TUP983370 TKT983370 TAX983370 SRB983370 SHF983370 RXJ983370 RNN983370 RDR983370 QTV983370 QJZ983370 QAD983370 PQH983370 PGL983370 OWP983370 OMT983370 OCX983370 NTB983370 NJF983370 MZJ983370 MPN983370 MFR983370 LVV983370 LLZ983370 LCD983370 KSH983370 KIL983370 JYP983370 JOT983370 JEX983370 IVB983370 ILF983370 IBJ983370 HRN983370 HHR983370 GXV983370 GNZ983370 GED983370 FUH983370 FKL983370 FAP983370 EQT983370 EGX983370 DXB983370 DNF983370 DDJ983370 CTN983370 CJR983370 BZV983370 BPZ983370 BGD983370 AWH983370 AML983370 ACP983370 ST983370 IX983370 B983370 WVJ917834 WLN917834 WBR917834 VRV917834 VHZ917834 UYD917834 UOH917834 UEL917834 TUP917834 TKT917834 TAX917834 SRB917834 SHF917834 RXJ917834 RNN917834 RDR917834 QTV917834 QJZ917834 QAD917834 PQH917834 PGL917834 OWP917834 OMT917834 OCX917834 NTB917834 NJF917834 MZJ917834 MPN917834 MFR917834 LVV917834 LLZ917834 LCD917834 KSH917834 KIL917834 JYP917834 JOT917834 JEX917834 IVB917834 ILF917834 IBJ917834 HRN917834 HHR917834 GXV917834 GNZ917834 GED917834 FUH917834 FKL917834 FAP917834 EQT917834 EGX917834 DXB917834 DNF917834 DDJ917834 CTN917834 CJR917834 BZV917834 BPZ917834 BGD917834 AWH917834 AML917834 ACP917834 ST917834 IX917834 B917834 WVJ852298 WLN852298 WBR852298 VRV852298 VHZ852298 UYD852298 UOH852298 UEL852298 TUP852298 TKT852298 TAX852298 SRB852298 SHF852298 RXJ852298 RNN852298 RDR852298 QTV852298 QJZ852298 QAD852298 PQH852298 PGL852298 OWP852298 OMT852298 OCX852298 NTB852298 NJF852298 MZJ852298 MPN852298 MFR852298 LVV852298 LLZ852298 LCD852298 KSH852298 KIL852298 JYP852298 JOT852298 JEX852298 IVB852298 ILF852298 IBJ852298 HRN852298 HHR852298 GXV852298 GNZ852298 GED852298 FUH852298 FKL852298 FAP852298 EQT852298 EGX852298 DXB852298 DNF852298 DDJ852298 CTN852298 CJR852298 BZV852298 BPZ852298 BGD852298 AWH852298 AML852298 ACP852298 ST852298 IX852298 B852298 WVJ786762 WLN786762 WBR786762 VRV786762 VHZ786762 UYD786762 UOH786762 UEL786762 TUP786762 TKT786762 TAX786762 SRB786762 SHF786762 RXJ786762 RNN786762 RDR786762 QTV786762 QJZ786762 QAD786762 PQH786762 PGL786762 OWP786762 OMT786762 OCX786762 NTB786762 NJF786762 MZJ786762 MPN786762 MFR786762 LVV786762 LLZ786762 LCD786762 KSH786762 KIL786762 JYP786762 JOT786762 JEX786762 IVB786762 ILF786762 IBJ786762 HRN786762 HHR786762 GXV786762 GNZ786762 GED786762 FUH786762 FKL786762 FAP786762 EQT786762 EGX786762 DXB786762 DNF786762 DDJ786762 CTN786762 CJR786762 BZV786762 BPZ786762 BGD786762 AWH786762 AML786762 ACP786762 ST786762 IX786762 B786762 WVJ721226 WLN721226 WBR721226 VRV721226 VHZ721226 UYD721226 UOH721226 UEL721226 TUP721226 TKT721226 TAX721226 SRB721226 SHF721226 RXJ721226 RNN721226 RDR721226 QTV721226 QJZ721226 QAD721226 PQH721226 PGL721226 OWP721226 OMT721226 OCX721226 NTB721226 NJF721226 MZJ721226 MPN721226 MFR721226 LVV721226 LLZ721226 LCD721226 KSH721226 KIL721226 JYP721226 JOT721226 JEX721226 IVB721226 ILF721226 IBJ721226 HRN721226 HHR721226 GXV721226 GNZ721226 GED721226 FUH721226 FKL721226 FAP721226 EQT721226 EGX721226 DXB721226 DNF721226 DDJ721226 CTN721226 CJR721226 BZV721226 BPZ721226 BGD721226 AWH721226 AML721226 ACP721226 ST721226 IX721226 B721226 WVJ655690 WLN655690 WBR655690 VRV655690 VHZ655690 UYD655690 UOH655690 UEL655690 TUP655690 TKT655690 TAX655690 SRB655690 SHF655690 RXJ655690 RNN655690 RDR655690 QTV655690 QJZ655690 QAD655690 PQH655690 PGL655690 OWP655690 OMT655690 OCX655690 NTB655690 NJF655690 MZJ655690 MPN655690 MFR655690 LVV655690 LLZ655690 LCD655690 KSH655690 KIL655690 JYP655690 JOT655690 JEX655690 IVB655690 ILF655690 IBJ655690 HRN655690 HHR655690 GXV655690 GNZ655690 GED655690 FUH655690 FKL655690 FAP655690 EQT655690 EGX655690 DXB655690 DNF655690 DDJ655690 CTN655690 CJR655690 BZV655690 BPZ655690 BGD655690 AWH655690 AML655690 ACP655690 ST655690 IX655690 B655690 WVJ590154 WLN590154 WBR590154 VRV590154 VHZ590154 UYD590154 UOH590154 UEL590154 TUP590154 TKT590154 TAX590154 SRB590154 SHF590154 RXJ590154 RNN590154 RDR590154 QTV590154 QJZ590154 QAD590154 PQH590154 PGL590154 OWP590154 OMT590154 OCX590154 NTB590154 NJF590154 MZJ590154 MPN590154 MFR590154 LVV590154 LLZ590154 LCD590154 KSH590154 KIL590154 JYP590154 JOT590154 JEX590154 IVB590154 ILF590154 IBJ590154 HRN590154 HHR590154 GXV590154 GNZ590154 GED590154 FUH590154 FKL590154 FAP590154 EQT590154 EGX590154 DXB590154 DNF590154 DDJ590154 CTN590154 CJR590154 BZV590154 BPZ590154 BGD590154 AWH590154 AML590154 ACP590154 ST590154 IX590154 B590154 WVJ524618 WLN524618 WBR524618 VRV524618 VHZ524618 UYD524618 UOH524618 UEL524618 TUP524618 TKT524618 TAX524618 SRB524618 SHF524618 RXJ524618 RNN524618 RDR524618 QTV524618 QJZ524618 QAD524618 PQH524618 PGL524618 OWP524618 OMT524618 OCX524618 NTB524618 NJF524618 MZJ524618 MPN524618 MFR524618 LVV524618 LLZ524618 LCD524618 KSH524618 KIL524618 JYP524618 JOT524618 JEX524618 IVB524618 ILF524618 IBJ524618 HRN524618 HHR524618 GXV524618 GNZ524618 GED524618 FUH524618 FKL524618 FAP524618 EQT524618 EGX524618 DXB524618 DNF524618 DDJ524618 CTN524618 CJR524618 BZV524618 BPZ524618 BGD524618 AWH524618 AML524618 ACP524618 ST524618 IX524618 B524618 WVJ459082 WLN459082 WBR459082 VRV459082 VHZ459082 UYD459082 UOH459082 UEL459082 TUP459082 TKT459082 TAX459082 SRB459082 SHF459082 RXJ459082 RNN459082 RDR459082 QTV459082 QJZ459082 QAD459082 PQH459082 PGL459082 OWP459082 OMT459082 OCX459082 NTB459082 NJF459082 MZJ459082 MPN459082 MFR459082 LVV459082 LLZ459082 LCD459082 KSH459082 KIL459082 JYP459082 JOT459082 JEX459082 IVB459082 ILF459082 IBJ459082 HRN459082 HHR459082 GXV459082 GNZ459082 GED459082 FUH459082 FKL459082 FAP459082 EQT459082 EGX459082 DXB459082 DNF459082 DDJ459082 CTN459082 CJR459082 BZV459082 BPZ459082 BGD459082 AWH459082 AML459082 ACP459082 ST459082 IX459082 B459082 WVJ393546 WLN393546 WBR393546 VRV393546 VHZ393546 UYD393546 UOH393546 UEL393546 TUP393546 TKT393546 TAX393546 SRB393546 SHF393546 RXJ393546 RNN393546 RDR393546 QTV393546 QJZ393546 QAD393546 PQH393546 PGL393546 OWP393546 OMT393546 OCX393546 NTB393546 NJF393546 MZJ393546 MPN393546 MFR393546 LVV393546 LLZ393546 LCD393546 KSH393546 KIL393546 JYP393546 JOT393546 JEX393546 IVB393546 ILF393546 IBJ393546 HRN393546 HHR393546 GXV393546 GNZ393546 GED393546 FUH393546 FKL393546 FAP393546 EQT393546 EGX393546 DXB393546 DNF393546 DDJ393546 CTN393546 CJR393546 BZV393546 BPZ393546 BGD393546 AWH393546 AML393546 ACP393546 ST393546 IX393546 B393546 WVJ328010 WLN328010 WBR328010 VRV328010 VHZ328010 UYD328010 UOH328010 UEL328010 TUP328010 TKT328010 TAX328010 SRB328010 SHF328010 RXJ328010 RNN328010 RDR328010 QTV328010 QJZ328010 QAD328010 PQH328010 PGL328010 OWP328010 OMT328010 OCX328010 NTB328010 NJF328010 MZJ328010 MPN328010 MFR328010 LVV328010 LLZ328010 LCD328010 KSH328010 KIL328010 JYP328010 JOT328010 JEX328010 IVB328010 ILF328010 IBJ328010 HRN328010 HHR328010 GXV328010 GNZ328010 GED328010 FUH328010 FKL328010 FAP328010 EQT328010 EGX328010 DXB328010 DNF328010 DDJ328010 CTN328010 CJR328010 BZV328010 BPZ328010 BGD328010 AWH328010 AML328010 ACP328010 ST328010 IX328010 B328010 WVJ262474 WLN262474 WBR262474 VRV262474 VHZ262474 UYD262474 UOH262474 UEL262474 TUP262474 TKT262474 TAX262474 SRB262474 SHF262474 RXJ262474 RNN262474 RDR262474 QTV262474 QJZ262474 QAD262474 PQH262474 PGL262474 OWP262474 OMT262474 OCX262474 NTB262474 NJF262474 MZJ262474 MPN262474 MFR262474 LVV262474 LLZ262474 LCD262474 KSH262474 KIL262474 JYP262474 JOT262474 JEX262474 IVB262474 ILF262474 IBJ262474 HRN262474 HHR262474 GXV262474 GNZ262474 GED262474 FUH262474 FKL262474 FAP262474 EQT262474 EGX262474 DXB262474 DNF262474 DDJ262474 CTN262474 CJR262474 BZV262474 BPZ262474 BGD262474 AWH262474 AML262474 ACP262474 ST262474 IX262474 B262474 WVJ196938 WLN196938 WBR196938 VRV196938 VHZ196938 UYD196938 UOH196938 UEL196938 TUP196938 TKT196938 TAX196938 SRB196938 SHF196938 RXJ196938 RNN196938 RDR196938 QTV196938 QJZ196938 QAD196938 PQH196938 PGL196938 OWP196938 OMT196938 OCX196938 NTB196938 NJF196938 MZJ196938 MPN196938 MFR196938 LVV196938 LLZ196938 LCD196938 KSH196938 KIL196938 JYP196938 JOT196938 JEX196938 IVB196938 ILF196938 IBJ196938 HRN196938 HHR196938 GXV196938 GNZ196938 GED196938 FUH196938 FKL196938 FAP196938 EQT196938 EGX196938 DXB196938 DNF196938 DDJ196938 CTN196938 CJR196938 BZV196938 BPZ196938 BGD196938 AWH196938 AML196938 ACP196938 ST196938 IX196938 B196938 WVJ131402 WLN131402 WBR131402 VRV131402 VHZ131402 UYD131402 UOH131402 UEL131402 TUP131402 TKT131402 TAX131402 SRB131402 SHF131402 RXJ131402 RNN131402 RDR131402 QTV131402 QJZ131402 QAD131402 PQH131402 PGL131402 OWP131402 OMT131402 OCX131402 NTB131402 NJF131402 MZJ131402 MPN131402 MFR131402 LVV131402 LLZ131402 LCD131402 KSH131402 KIL131402 JYP131402 JOT131402 JEX131402 IVB131402 ILF131402 IBJ131402 HRN131402 HHR131402 GXV131402 GNZ131402 GED131402 FUH131402 FKL131402 FAP131402 EQT131402 EGX131402 DXB131402 DNF131402 DDJ131402 CTN131402 CJR131402 BZV131402 BPZ131402 BGD131402 AWH131402 AML131402 ACP131402 ST131402 IX131402 B131402 WVJ65866 WLN65866 WBR65866 VRV65866 VHZ65866 UYD65866 UOH65866 UEL65866 TUP65866 TKT65866 TAX65866 SRB65866 SHF65866 RXJ65866 RNN65866 RDR65866 QTV65866 QJZ65866 QAD65866 PQH65866 PGL65866 OWP65866 OMT65866 OCX65866 NTB65866 NJF65866 MZJ65866 MPN65866 MFR65866 LVV65866 LLZ65866 LCD65866 KSH65866 KIL65866 JYP65866 JOT65866 JEX65866 IVB65866 ILF65866 IBJ65866 HRN65866 HHR65866 GXV65866 GNZ65866 GED65866 FUH65866 FKL65866 FAP65866 EQT65866 EGX65866 DXB65866 DNF65866 DDJ65866 CTN65866 CJR65866 BZV65866 BPZ65866 BGD65866 AWH65866 AML65866 ACP65866 ST65866 IX65866 B65866 WVJ329 WLN329 WBR329 VRV329 VHZ329 UYD329 UOH329 UEL329 TUP329 TKT329 TAX329 SRB329 SHF329 RXJ329 RNN329 RDR329 QTV329 QJZ329 QAD329 PQH329 PGL329 OWP329 OMT329 OCX329 NTB329 NJF329 MZJ329 MPN329 MFR329 LVV329 LLZ329 LCD329 KSH329 KIL329 JYP329 JOT329 JEX329 IVB329 ILF329 IBJ329 HRN329 HHR329 GXV329 GNZ329 GED329 FUH329 FKL329 FAP329 EQT329 EGX329 DXB329 DNF329 DDJ329 CTN329 CJR329 BZV329 BPZ329 BGD329 AWH329 AML329 ACP329 ST329 IX329 PGL983261 WVJ983381 WLN983381 WBR983381 VRV983381 VHZ983381 UYD983381 UOH983381 UEL983381 TUP983381 TKT983381 TAX983381 SRB983381 SHF983381 RXJ983381 RNN983381 RDR983381 QTV983381 QJZ983381 QAD983381 PQH983381 PGL983381 OWP983381 OMT983381 OCX983381 NTB983381 NJF983381 MZJ983381 MPN983381 MFR983381 LVV983381 LLZ983381 LCD983381 KSH983381 KIL983381 JYP983381 JOT983381 JEX983381 IVB983381 ILF983381 IBJ983381 HRN983381 HHR983381 GXV983381 GNZ983381 GED983381 FUH983381 FKL983381 FAP983381 EQT983381 EGX983381 DXB983381 DNF983381 DDJ983381 CTN983381 CJR983381 BZV983381 BPZ983381 BGD983381 AWH983381 AML983381 ACP983381 ST983381 IX983381 B983381 WVJ917845 WLN917845 WBR917845 VRV917845 VHZ917845 UYD917845 UOH917845 UEL917845 TUP917845 TKT917845 TAX917845 SRB917845 SHF917845 RXJ917845 RNN917845 RDR917845 QTV917845 QJZ917845 QAD917845 PQH917845 PGL917845 OWP917845 OMT917845 OCX917845 NTB917845 NJF917845 MZJ917845 MPN917845 MFR917845 LVV917845 LLZ917845 LCD917845 KSH917845 KIL917845 JYP917845 JOT917845 JEX917845 IVB917845 ILF917845 IBJ917845 HRN917845 HHR917845 GXV917845 GNZ917845 GED917845 FUH917845 FKL917845 FAP917845 EQT917845 EGX917845 DXB917845 DNF917845 DDJ917845 CTN917845 CJR917845 BZV917845 BPZ917845 BGD917845 AWH917845 AML917845 ACP917845 ST917845 IX917845 B917845 WVJ852309 WLN852309 WBR852309 VRV852309 VHZ852309 UYD852309 UOH852309 UEL852309 TUP852309 TKT852309 TAX852309 SRB852309 SHF852309 RXJ852309 RNN852309 RDR852309 QTV852309 QJZ852309 QAD852309 PQH852309 PGL852309 OWP852309 OMT852309 OCX852309 NTB852309 NJF852309 MZJ852309 MPN852309 MFR852309 LVV852309 LLZ852309 LCD852309 KSH852309 KIL852309 JYP852309 JOT852309 JEX852309 IVB852309 ILF852309 IBJ852309 HRN852309 HHR852309 GXV852309 GNZ852309 GED852309 FUH852309 FKL852309 FAP852309 EQT852309 EGX852309 DXB852309 DNF852309 DDJ852309 CTN852309 CJR852309 BZV852309 BPZ852309 BGD852309 AWH852309 AML852309 ACP852309 ST852309 IX852309 B852309 WVJ786773 WLN786773 WBR786773 VRV786773 VHZ786773 UYD786773 UOH786773 UEL786773 TUP786773 TKT786773 TAX786773 SRB786773 SHF786773 RXJ786773 RNN786773 RDR786773 QTV786773 QJZ786773 QAD786773 PQH786773 PGL786773 OWP786773 OMT786773 OCX786773 NTB786773 NJF786773 MZJ786773 MPN786773 MFR786773 LVV786773 LLZ786773 LCD786773 KSH786773 KIL786773 JYP786773 JOT786773 JEX786773 IVB786773 ILF786773 IBJ786773 HRN786773 HHR786773 GXV786773 GNZ786773 GED786773 FUH786773 FKL786773 FAP786773 EQT786773 EGX786773 DXB786773 DNF786773 DDJ786773 CTN786773 CJR786773 BZV786773 BPZ786773 BGD786773 AWH786773 AML786773 ACP786773 ST786773 IX786773 B786773 WVJ721237 WLN721237 WBR721237 VRV721237 VHZ721237 UYD721237 UOH721237 UEL721237 TUP721237 TKT721237 TAX721237 SRB721237 SHF721237 RXJ721237 RNN721237 RDR721237 QTV721237 QJZ721237 QAD721237 PQH721237 PGL721237 OWP721237 OMT721237 OCX721237 NTB721237 NJF721237 MZJ721237 MPN721237 MFR721237 LVV721237 LLZ721237 LCD721237 KSH721237 KIL721237 JYP721237 JOT721237 JEX721237 IVB721237 ILF721237 IBJ721237 HRN721237 HHR721237 GXV721237 GNZ721237 GED721237 FUH721237 FKL721237 FAP721237 EQT721237 EGX721237 DXB721237 DNF721237 DDJ721237 CTN721237 CJR721237 BZV721237 BPZ721237 BGD721237 AWH721237 AML721237 ACP721237 ST721237 IX721237 B721237 WVJ655701 WLN655701 WBR655701 VRV655701 VHZ655701 UYD655701 UOH655701 UEL655701 TUP655701 TKT655701 TAX655701 SRB655701 SHF655701 RXJ655701 RNN655701 RDR655701 QTV655701 QJZ655701 QAD655701 PQH655701 PGL655701 OWP655701 OMT655701 OCX655701 NTB655701 NJF655701 MZJ655701 MPN655701 MFR655701 LVV655701 LLZ655701 LCD655701 KSH655701 KIL655701 JYP655701 JOT655701 JEX655701 IVB655701 ILF655701 IBJ655701 HRN655701 HHR655701 GXV655701 GNZ655701 GED655701 FUH655701 FKL655701 FAP655701 EQT655701 EGX655701 DXB655701 DNF655701 DDJ655701 CTN655701 CJR655701 BZV655701 BPZ655701 BGD655701 AWH655701 AML655701 ACP655701 ST655701 IX655701 B655701 WVJ590165 WLN590165 WBR590165 VRV590165 VHZ590165 UYD590165 UOH590165 UEL590165 TUP590165 TKT590165 TAX590165 SRB590165 SHF590165 RXJ590165 RNN590165 RDR590165 QTV590165 QJZ590165 QAD590165 PQH590165 PGL590165 OWP590165 OMT590165 OCX590165 NTB590165 NJF590165 MZJ590165 MPN590165 MFR590165 LVV590165 LLZ590165 LCD590165 KSH590165 KIL590165 JYP590165 JOT590165 JEX590165 IVB590165 ILF590165 IBJ590165 HRN590165 HHR590165 GXV590165 GNZ590165 GED590165 FUH590165 FKL590165 FAP590165 EQT590165 EGX590165 DXB590165 DNF590165 DDJ590165 CTN590165 CJR590165 BZV590165 BPZ590165 BGD590165 AWH590165 AML590165 ACP590165 ST590165 IX590165 B590165 WVJ524629 WLN524629 WBR524629 VRV524629 VHZ524629 UYD524629 UOH524629 UEL524629 TUP524629 TKT524629 TAX524629 SRB524629 SHF524629 RXJ524629 RNN524629 RDR524629 QTV524629 QJZ524629 QAD524629 PQH524629 PGL524629 OWP524629 OMT524629 OCX524629 NTB524629 NJF524629 MZJ524629 MPN524629 MFR524629 LVV524629 LLZ524629 LCD524629 KSH524629 KIL524629 JYP524629 JOT524629 JEX524629 IVB524629 ILF524629 IBJ524629 HRN524629 HHR524629 GXV524629 GNZ524629 GED524629 FUH524629 FKL524629 FAP524629 EQT524629 EGX524629 DXB524629 DNF524629 DDJ524629 CTN524629 CJR524629 BZV524629 BPZ524629 BGD524629 AWH524629 AML524629 ACP524629 ST524629 IX524629 B524629 WVJ459093 WLN459093 WBR459093 VRV459093 VHZ459093 UYD459093 UOH459093 UEL459093 TUP459093 TKT459093 TAX459093 SRB459093 SHF459093 RXJ459093 RNN459093 RDR459093 QTV459093 QJZ459093 QAD459093 PQH459093 PGL459093 OWP459093 OMT459093 OCX459093 NTB459093 NJF459093 MZJ459093 MPN459093 MFR459093 LVV459093 LLZ459093 LCD459093 KSH459093 KIL459093 JYP459093 JOT459093 JEX459093 IVB459093 ILF459093 IBJ459093 HRN459093 HHR459093 GXV459093 GNZ459093 GED459093 FUH459093 FKL459093 FAP459093 EQT459093 EGX459093 DXB459093 DNF459093 DDJ459093 CTN459093 CJR459093 BZV459093 BPZ459093 BGD459093 AWH459093 AML459093 ACP459093 ST459093 IX459093 B459093 WVJ393557 WLN393557 WBR393557 VRV393557 VHZ393557 UYD393557 UOH393557 UEL393557 TUP393557 TKT393557 TAX393557 SRB393557 SHF393557 RXJ393557 RNN393557 RDR393557 QTV393557 QJZ393557 QAD393557 PQH393557 PGL393557 OWP393557 OMT393557 OCX393557 NTB393557 NJF393557 MZJ393557 MPN393557 MFR393557 LVV393557 LLZ393557 LCD393557 KSH393557 KIL393557 JYP393557 JOT393557 JEX393557 IVB393557 ILF393557 IBJ393557 HRN393557 HHR393557 GXV393557 GNZ393557 GED393557 FUH393557 FKL393557 FAP393557 EQT393557 EGX393557 DXB393557 DNF393557 DDJ393557 CTN393557 CJR393557 BZV393557 BPZ393557 BGD393557 AWH393557 AML393557 ACP393557 ST393557 IX393557 B393557 WVJ328021 WLN328021 WBR328021 VRV328021 VHZ328021 UYD328021 UOH328021 UEL328021 TUP328021 TKT328021 TAX328021 SRB328021 SHF328021 RXJ328021 RNN328021 RDR328021 QTV328021 QJZ328021 QAD328021 PQH328021 PGL328021 OWP328021 OMT328021 OCX328021 NTB328021 NJF328021 MZJ328021 MPN328021 MFR328021 LVV328021 LLZ328021 LCD328021 KSH328021 KIL328021 JYP328021 JOT328021 JEX328021 IVB328021 ILF328021 IBJ328021 HRN328021 HHR328021 GXV328021 GNZ328021 GED328021 FUH328021 FKL328021 FAP328021 EQT328021 EGX328021 DXB328021 DNF328021 DDJ328021 CTN328021 CJR328021 BZV328021 BPZ328021 BGD328021 AWH328021 AML328021 ACP328021 ST328021 IX328021 B328021 WVJ262485 WLN262485 WBR262485 VRV262485 VHZ262485 UYD262485 UOH262485 UEL262485 TUP262485 TKT262485 TAX262485 SRB262485 SHF262485 RXJ262485 RNN262485 RDR262485 QTV262485 QJZ262485 QAD262485 PQH262485 PGL262485 OWP262485 OMT262485 OCX262485 NTB262485 NJF262485 MZJ262485 MPN262485 MFR262485 LVV262485 LLZ262485 LCD262485 KSH262485 KIL262485 JYP262485 JOT262485 JEX262485 IVB262485 ILF262485 IBJ262485 HRN262485 HHR262485 GXV262485 GNZ262485 GED262485 FUH262485 FKL262485 FAP262485 EQT262485 EGX262485 DXB262485 DNF262485 DDJ262485 CTN262485 CJR262485 BZV262485 BPZ262485 BGD262485 AWH262485 AML262485 ACP262485 ST262485 IX262485 B262485 WVJ196949 WLN196949 WBR196949 VRV196949 VHZ196949 UYD196949 UOH196949 UEL196949 TUP196949 TKT196949 TAX196949 SRB196949 SHF196949 RXJ196949 RNN196949 RDR196949 QTV196949 QJZ196949 QAD196949 PQH196949 PGL196949 OWP196949 OMT196949 OCX196949 NTB196949 NJF196949 MZJ196949 MPN196949 MFR196949 LVV196949 LLZ196949 LCD196949 KSH196949 KIL196949 JYP196949 JOT196949 JEX196949 IVB196949 ILF196949 IBJ196949 HRN196949 HHR196949 GXV196949 GNZ196949 GED196949 FUH196949 FKL196949 FAP196949 EQT196949 EGX196949 DXB196949 DNF196949 DDJ196949 CTN196949 CJR196949 BZV196949 BPZ196949 BGD196949 AWH196949 AML196949 ACP196949 ST196949 IX196949 B196949 WVJ131413 WLN131413 WBR131413 VRV131413 VHZ131413 UYD131413 UOH131413 UEL131413 TUP131413 TKT131413 TAX131413 SRB131413 SHF131413 RXJ131413 RNN131413 RDR131413 QTV131413 QJZ131413 QAD131413 PQH131413 PGL131413 OWP131413 OMT131413 OCX131413 NTB131413 NJF131413 MZJ131413 MPN131413 MFR131413 LVV131413 LLZ131413 LCD131413 KSH131413 KIL131413 JYP131413 JOT131413 JEX131413 IVB131413 ILF131413 IBJ131413 HRN131413 HHR131413 GXV131413 GNZ131413 GED131413 FUH131413 FKL131413 FAP131413 EQT131413 EGX131413 DXB131413 DNF131413 DDJ131413 CTN131413 CJR131413 BZV131413 BPZ131413 BGD131413 AWH131413 AML131413 ACP131413 ST131413 IX131413 B131413 WVJ65877 WLN65877 WBR65877 VRV65877 VHZ65877 UYD65877 UOH65877 UEL65877 TUP65877 TKT65877 TAX65877 SRB65877 SHF65877 RXJ65877 RNN65877 RDR65877 QTV65877 QJZ65877 QAD65877 PQH65877 PGL65877 OWP65877 OMT65877 OCX65877 NTB65877 NJF65877 MZJ65877 MPN65877 MFR65877 LVV65877 LLZ65877 LCD65877 KSH65877 KIL65877 JYP65877 JOT65877 JEX65877 IVB65877 ILF65877 IBJ65877 HRN65877 HHR65877 GXV65877 GNZ65877 GED65877 FUH65877 FKL65877 FAP65877 EQT65877 EGX65877 DXB65877 DNF65877 DDJ65877 CTN65877 CJR65877 BZV65877 BPZ65877 BGD65877 AWH65877 AML65877 ACP65877 ST65877 IX65877 B65877 WVJ340 WLN340 WBR340 VRV340 VHZ340 UYD340 UOH340 UEL340 TUP340 TKT340 TAX340 SRB340 SHF340 RXJ340 RNN340 RDR340 QTV340 QJZ340 QAD340 PQH340 PGL340 OWP340 OMT340 OCX340 NTB340 NJF340 MZJ340 MPN340 MFR340 LVV340 LLZ340 LCD340 KSH340 KIL340 JYP340 JOT340 JEX340 IVB340 ILF340 IBJ340 HRN340 HHR340 GXV340 GNZ340 GED340 FUH340 FKL340 FAP340 EQT340 EGX340 DXB340 DNF340 DDJ340 CTN340 CJR340 BZV340 BPZ340 BGD340 AWH340 AML340 ACP340 ST340 IX340 OWP983261 WVJ983391 WLN983391 WBR983391 VRV983391 VHZ983391 UYD983391 UOH983391 UEL983391 TUP983391 TKT983391 TAX983391 SRB983391 SHF983391 RXJ983391 RNN983391 RDR983391 QTV983391 QJZ983391 QAD983391 PQH983391 PGL983391 OWP983391 OMT983391 OCX983391 NTB983391 NJF983391 MZJ983391 MPN983391 MFR983391 LVV983391 LLZ983391 LCD983391 KSH983391 KIL983391 JYP983391 JOT983391 JEX983391 IVB983391 ILF983391 IBJ983391 HRN983391 HHR983391 GXV983391 GNZ983391 GED983391 FUH983391 FKL983391 FAP983391 EQT983391 EGX983391 DXB983391 DNF983391 DDJ983391 CTN983391 CJR983391 BZV983391 BPZ983391 BGD983391 AWH983391 AML983391 ACP983391 ST983391 IX983391 B983391 WVJ917855 WLN917855 WBR917855 VRV917855 VHZ917855 UYD917855 UOH917855 UEL917855 TUP917855 TKT917855 TAX917855 SRB917855 SHF917855 RXJ917855 RNN917855 RDR917855 QTV917855 QJZ917855 QAD917855 PQH917855 PGL917855 OWP917855 OMT917855 OCX917855 NTB917855 NJF917855 MZJ917855 MPN917855 MFR917855 LVV917855 LLZ917855 LCD917855 KSH917855 KIL917855 JYP917855 JOT917855 JEX917855 IVB917855 ILF917855 IBJ917855 HRN917855 HHR917855 GXV917855 GNZ917855 GED917855 FUH917855 FKL917855 FAP917855 EQT917855 EGX917855 DXB917855 DNF917855 DDJ917855 CTN917855 CJR917855 BZV917855 BPZ917855 BGD917855 AWH917855 AML917855 ACP917855 ST917855 IX917855 B917855 WVJ852319 WLN852319 WBR852319 VRV852319 VHZ852319 UYD852319 UOH852319 UEL852319 TUP852319 TKT852319 TAX852319 SRB852319 SHF852319 RXJ852319 RNN852319 RDR852319 QTV852319 QJZ852319 QAD852319 PQH852319 PGL852319 OWP852319 OMT852319 OCX852319 NTB852319 NJF852319 MZJ852319 MPN852319 MFR852319 LVV852319 LLZ852319 LCD852319 KSH852319 KIL852319 JYP852319 JOT852319 JEX852319 IVB852319 ILF852319 IBJ852319 HRN852319 HHR852319 GXV852319 GNZ852319 GED852319 FUH852319 FKL852319 FAP852319 EQT852319 EGX852319 DXB852319 DNF852319 DDJ852319 CTN852319 CJR852319 BZV852319 BPZ852319 BGD852319 AWH852319 AML852319 ACP852319 ST852319 IX852319 B852319 WVJ786783 WLN786783 WBR786783 VRV786783 VHZ786783 UYD786783 UOH786783 UEL786783 TUP786783 TKT786783 TAX786783 SRB786783 SHF786783 RXJ786783 RNN786783 RDR786783 QTV786783 QJZ786783 QAD786783 PQH786783 PGL786783 OWP786783 OMT786783 OCX786783 NTB786783 NJF786783 MZJ786783 MPN786783 MFR786783 LVV786783 LLZ786783 LCD786783 KSH786783 KIL786783 JYP786783 JOT786783 JEX786783 IVB786783 ILF786783 IBJ786783 HRN786783 HHR786783 GXV786783 GNZ786783 GED786783 FUH786783 FKL786783 FAP786783 EQT786783 EGX786783 DXB786783 DNF786783 DDJ786783 CTN786783 CJR786783 BZV786783 BPZ786783 BGD786783 AWH786783 AML786783 ACP786783 ST786783 IX786783 B786783 WVJ721247 WLN721247 WBR721247 VRV721247 VHZ721247 UYD721247 UOH721247 UEL721247 TUP721247 TKT721247 TAX721247 SRB721247 SHF721247 RXJ721247 RNN721247 RDR721247 QTV721247 QJZ721247 QAD721247 PQH721247 PGL721247 OWP721247 OMT721247 OCX721247 NTB721247 NJF721247 MZJ721247 MPN721247 MFR721247 LVV721247 LLZ721247 LCD721247 KSH721247 KIL721247 JYP721247 JOT721247 JEX721247 IVB721247 ILF721247 IBJ721247 HRN721247 HHR721247 GXV721247 GNZ721247 GED721247 FUH721247 FKL721247 FAP721247 EQT721247 EGX721247 DXB721247 DNF721247 DDJ721247 CTN721247 CJR721247 BZV721247 BPZ721247 BGD721247 AWH721247 AML721247 ACP721247 ST721247 IX721247 B721247 WVJ655711 WLN655711 WBR655711 VRV655711 VHZ655711 UYD655711 UOH655711 UEL655711 TUP655711 TKT655711 TAX655711 SRB655711 SHF655711 RXJ655711 RNN655711 RDR655711 QTV655711 QJZ655711 QAD655711 PQH655711 PGL655711 OWP655711 OMT655711 OCX655711 NTB655711 NJF655711 MZJ655711 MPN655711 MFR655711 LVV655711 LLZ655711 LCD655711 KSH655711 KIL655711 JYP655711 JOT655711 JEX655711 IVB655711 ILF655711 IBJ655711 HRN655711 HHR655711 GXV655711 GNZ655711 GED655711 FUH655711 FKL655711 FAP655711 EQT655711 EGX655711 DXB655711 DNF655711 DDJ655711 CTN655711 CJR655711 BZV655711 BPZ655711 BGD655711 AWH655711 AML655711 ACP655711 ST655711 IX655711 B655711 WVJ590175 WLN590175 WBR590175 VRV590175 VHZ590175 UYD590175 UOH590175 UEL590175 TUP590175 TKT590175 TAX590175 SRB590175 SHF590175 RXJ590175 RNN590175 RDR590175 QTV590175 QJZ590175 QAD590175 PQH590175 PGL590175 OWP590175 OMT590175 OCX590175 NTB590175 NJF590175 MZJ590175 MPN590175 MFR590175 LVV590175 LLZ590175 LCD590175 KSH590175 KIL590175 JYP590175 JOT590175 JEX590175 IVB590175 ILF590175 IBJ590175 HRN590175 HHR590175 GXV590175 GNZ590175 GED590175 FUH590175 FKL590175 FAP590175 EQT590175 EGX590175 DXB590175 DNF590175 DDJ590175 CTN590175 CJR590175 BZV590175 BPZ590175 BGD590175 AWH590175 AML590175 ACP590175 ST590175 IX590175 B590175 WVJ524639 WLN524639 WBR524639 VRV524639 VHZ524639 UYD524639 UOH524639 UEL524639 TUP524639 TKT524639 TAX524639 SRB524639 SHF524639 RXJ524639 RNN524639 RDR524639 QTV524639 QJZ524639 QAD524639 PQH524639 PGL524639 OWP524639 OMT524639 OCX524639 NTB524639 NJF524639 MZJ524639 MPN524639 MFR524639 LVV524639 LLZ524639 LCD524639 KSH524639 KIL524639 JYP524639 JOT524639 JEX524639 IVB524639 ILF524639 IBJ524639 HRN524639 HHR524639 GXV524639 GNZ524639 GED524639 FUH524639 FKL524639 FAP524639 EQT524639 EGX524639 DXB524639 DNF524639 DDJ524639 CTN524639 CJR524639 BZV524639 BPZ524639 BGD524639 AWH524639 AML524639 ACP524639 ST524639 IX524639 B524639 WVJ459103 WLN459103 WBR459103 VRV459103 VHZ459103 UYD459103 UOH459103 UEL459103 TUP459103 TKT459103 TAX459103 SRB459103 SHF459103 RXJ459103 RNN459103 RDR459103 QTV459103 QJZ459103 QAD459103 PQH459103 PGL459103 OWP459103 OMT459103 OCX459103 NTB459103 NJF459103 MZJ459103 MPN459103 MFR459103 LVV459103 LLZ459103 LCD459103 KSH459103 KIL459103 JYP459103 JOT459103 JEX459103 IVB459103 ILF459103 IBJ459103 HRN459103 HHR459103 GXV459103 GNZ459103 GED459103 FUH459103 FKL459103 FAP459103 EQT459103 EGX459103 DXB459103 DNF459103 DDJ459103 CTN459103 CJR459103 BZV459103 BPZ459103 BGD459103 AWH459103 AML459103 ACP459103 ST459103 IX459103 B459103 WVJ393567 WLN393567 WBR393567 VRV393567 VHZ393567 UYD393567 UOH393567 UEL393567 TUP393567 TKT393567 TAX393567 SRB393567 SHF393567 RXJ393567 RNN393567 RDR393567 QTV393567 QJZ393567 QAD393567 PQH393567 PGL393567 OWP393567 OMT393567 OCX393567 NTB393567 NJF393567 MZJ393567 MPN393567 MFR393567 LVV393567 LLZ393567 LCD393567 KSH393567 KIL393567 JYP393567 JOT393567 JEX393567 IVB393567 ILF393567 IBJ393567 HRN393567 HHR393567 GXV393567 GNZ393567 GED393567 FUH393567 FKL393567 FAP393567 EQT393567 EGX393567 DXB393567 DNF393567 DDJ393567 CTN393567 CJR393567 BZV393567 BPZ393567 BGD393567 AWH393567 AML393567 ACP393567 ST393567 IX393567 B393567 WVJ328031 WLN328031 WBR328031 VRV328031 VHZ328031 UYD328031 UOH328031 UEL328031 TUP328031 TKT328031 TAX328031 SRB328031 SHF328031 RXJ328031 RNN328031 RDR328031 QTV328031 QJZ328031 QAD328031 PQH328031 PGL328031 OWP328031 OMT328031 OCX328031 NTB328031 NJF328031 MZJ328031 MPN328031 MFR328031 LVV328031 LLZ328031 LCD328031 KSH328031 KIL328031 JYP328031 JOT328031 JEX328031 IVB328031 ILF328031 IBJ328031 HRN328031 HHR328031 GXV328031 GNZ328031 GED328031 FUH328031 FKL328031 FAP328031 EQT328031 EGX328031 DXB328031 DNF328031 DDJ328031 CTN328031 CJR328031 BZV328031 BPZ328031 BGD328031 AWH328031 AML328031 ACP328031 ST328031 IX328031 B328031 WVJ262495 WLN262495 WBR262495 VRV262495 VHZ262495 UYD262495 UOH262495 UEL262495 TUP262495 TKT262495 TAX262495 SRB262495 SHF262495 RXJ262495 RNN262495 RDR262495 QTV262495 QJZ262495 QAD262495 PQH262495 PGL262495 OWP262495 OMT262495 OCX262495 NTB262495 NJF262495 MZJ262495 MPN262495 MFR262495 LVV262495 LLZ262495 LCD262495 KSH262495 KIL262495 JYP262495 JOT262495 JEX262495 IVB262495 ILF262495 IBJ262495 HRN262495 HHR262495 GXV262495 GNZ262495 GED262495 FUH262495 FKL262495 FAP262495 EQT262495 EGX262495 DXB262495 DNF262495 DDJ262495 CTN262495 CJR262495 BZV262495 BPZ262495 BGD262495 AWH262495 AML262495 ACP262495 ST262495 IX262495 B262495 WVJ196959 WLN196959 WBR196959 VRV196959 VHZ196959 UYD196959 UOH196959 UEL196959 TUP196959 TKT196959 TAX196959 SRB196959 SHF196959 RXJ196959 RNN196959 RDR196959 QTV196959 QJZ196959 QAD196959 PQH196959 PGL196959 OWP196959 OMT196959 OCX196959 NTB196959 NJF196959 MZJ196959 MPN196959 MFR196959 LVV196959 LLZ196959 LCD196959 KSH196959 KIL196959 JYP196959 JOT196959 JEX196959 IVB196959 ILF196959 IBJ196959 HRN196959 HHR196959 GXV196959 GNZ196959 GED196959 FUH196959 FKL196959 FAP196959 EQT196959 EGX196959 DXB196959 DNF196959 DDJ196959 CTN196959 CJR196959 BZV196959 BPZ196959 BGD196959 AWH196959 AML196959 ACP196959 ST196959 IX196959 B196959 WVJ131423 WLN131423 WBR131423 VRV131423 VHZ131423 UYD131423 UOH131423 UEL131423 TUP131423 TKT131423 TAX131423 SRB131423 SHF131423 RXJ131423 RNN131423 RDR131423 QTV131423 QJZ131423 QAD131423 PQH131423 PGL131423 OWP131423 OMT131423 OCX131423 NTB131423 NJF131423 MZJ131423 MPN131423 MFR131423 LVV131423 LLZ131423 LCD131423 KSH131423 KIL131423 JYP131423 JOT131423 JEX131423 IVB131423 ILF131423 IBJ131423 HRN131423 HHR131423 GXV131423 GNZ131423 GED131423 FUH131423 FKL131423 FAP131423 EQT131423 EGX131423 DXB131423 DNF131423 DDJ131423 CTN131423 CJR131423 BZV131423 BPZ131423 BGD131423 AWH131423 AML131423 ACP131423 ST131423 IX131423 B131423 WVJ65887 WLN65887 WBR65887 VRV65887 VHZ65887 UYD65887 UOH65887 UEL65887 TUP65887 TKT65887 TAX65887 SRB65887 SHF65887 RXJ65887 RNN65887 RDR65887 QTV65887 QJZ65887 QAD65887 PQH65887 PGL65887 OWP65887 OMT65887 OCX65887 NTB65887 NJF65887 MZJ65887 MPN65887 MFR65887 LVV65887 LLZ65887 LCD65887 KSH65887 KIL65887 JYP65887 JOT65887 JEX65887 IVB65887 ILF65887 IBJ65887 HRN65887 HHR65887 GXV65887 GNZ65887 GED65887 FUH65887 FKL65887 FAP65887 EQT65887 EGX65887 DXB65887 DNF65887 DDJ65887 CTN65887 CJR65887 BZV65887 BPZ65887 BGD65887 AWH65887 AML65887 ACP65887 ST65887 IX65887 B65887 WVJ350 WLN350 WBR350 VRV350 VHZ350 UYD350 UOH350 UEL350 TUP350 TKT350 TAX350 SRB350 SHF350 RXJ350 RNN350 RDR350 QTV350 QJZ350 QAD350 PQH350 PGL350 OWP350 OMT350 OCX350 NTB350 NJF350 MZJ350 MPN350 MFR350 LVV350 LLZ350 LCD350 KSH350 KIL350 JYP350 JOT350 JEX350 IVB350 ILF350 IBJ350 HRN350 HHR350 GXV350 GNZ350 GED350 FUH350 FKL350 FAP350 EQT350 EGX350 DXB350 DNF350 DDJ350 CTN350 CJR350 BZV350 BPZ350 BGD350 AWH350 AML350 ACP350 ST350 IX350 OMT983261 WVJ983395 WLN983395 WBR983395 VRV983395 VHZ983395 UYD983395 UOH983395 UEL983395 TUP983395 TKT983395 TAX983395 SRB983395 SHF983395 RXJ983395 RNN983395 RDR983395 QTV983395 QJZ983395 QAD983395 PQH983395 PGL983395 OWP983395 OMT983395 OCX983395 NTB983395 NJF983395 MZJ983395 MPN983395 MFR983395 LVV983395 LLZ983395 LCD983395 KSH983395 KIL983395 JYP983395 JOT983395 JEX983395 IVB983395 ILF983395 IBJ983395 HRN983395 HHR983395 GXV983395 GNZ983395 GED983395 FUH983395 FKL983395 FAP983395 EQT983395 EGX983395 DXB983395 DNF983395 DDJ983395 CTN983395 CJR983395 BZV983395 BPZ983395 BGD983395 AWH983395 AML983395 ACP983395 ST983395 IX983395 B983395 WVJ917859 WLN917859 WBR917859 VRV917859 VHZ917859 UYD917859 UOH917859 UEL917859 TUP917859 TKT917859 TAX917859 SRB917859 SHF917859 RXJ917859 RNN917859 RDR917859 QTV917859 QJZ917859 QAD917859 PQH917859 PGL917859 OWP917859 OMT917859 OCX917859 NTB917859 NJF917859 MZJ917859 MPN917859 MFR917859 LVV917859 LLZ917859 LCD917859 KSH917859 KIL917859 JYP917859 JOT917859 JEX917859 IVB917859 ILF917859 IBJ917859 HRN917859 HHR917859 GXV917859 GNZ917859 GED917859 FUH917859 FKL917859 FAP917859 EQT917859 EGX917859 DXB917859 DNF917859 DDJ917859 CTN917859 CJR917859 BZV917859 BPZ917859 BGD917859 AWH917859 AML917859 ACP917859 ST917859 IX917859 B917859 WVJ852323 WLN852323 WBR852323 VRV852323 VHZ852323 UYD852323 UOH852323 UEL852323 TUP852323 TKT852323 TAX852323 SRB852323 SHF852323 RXJ852323 RNN852323 RDR852323 QTV852323 QJZ852323 QAD852323 PQH852323 PGL852323 OWP852323 OMT852323 OCX852323 NTB852323 NJF852323 MZJ852323 MPN852323 MFR852323 LVV852323 LLZ852323 LCD852323 KSH852323 KIL852323 JYP852323 JOT852323 JEX852323 IVB852323 ILF852323 IBJ852323 HRN852323 HHR852323 GXV852323 GNZ852323 GED852323 FUH852323 FKL852323 FAP852323 EQT852323 EGX852323 DXB852323 DNF852323 DDJ852323 CTN852323 CJR852323 BZV852323 BPZ852323 BGD852323 AWH852323 AML852323 ACP852323 ST852323 IX852323 B852323 WVJ786787 WLN786787 WBR786787 VRV786787 VHZ786787 UYD786787 UOH786787 UEL786787 TUP786787 TKT786787 TAX786787 SRB786787 SHF786787 RXJ786787 RNN786787 RDR786787 QTV786787 QJZ786787 QAD786787 PQH786787 PGL786787 OWP786787 OMT786787 OCX786787 NTB786787 NJF786787 MZJ786787 MPN786787 MFR786787 LVV786787 LLZ786787 LCD786787 KSH786787 KIL786787 JYP786787 JOT786787 JEX786787 IVB786787 ILF786787 IBJ786787 HRN786787 HHR786787 GXV786787 GNZ786787 GED786787 FUH786787 FKL786787 FAP786787 EQT786787 EGX786787 DXB786787 DNF786787 DDJ786787 CTN786787 CJR786787 BZV786787 BPZ786787 BGD786787 AWH786787 AML786787 ACP786787 ST786787 IX786787 B786787 WVJ721251 WLN721251 WBR721251 VRV721251 VHZ721251 UYD721251 UOH721251 UEL721251 TUP721251 TKT721251 TAX721251 SRB721251 SHF721251 RXJ721251 RNN721251 RDR721251 QTV721251 QJZ721251 QAD721251 PQH721251 PGL721251 OWP721251 OMT721251 OCX721251 NTB721251 NJF721251 MZJ721251 MPN721251 MFR721251 LVV721251 LLZ721251 LCD721251 KSH721251 KIL721251 JYP721251 JOT721251 JEX721251 IVB721251 ILF721251 IBJ721251 HRN721251 HHR721251 GXV721251 GNZ721251 GED721251 FUH721251 FKL721251 FAP721251 EQT721251 EGX721251 DXB721251 DNF721251 DDJ721251 CTN721251 CJR721251 BZV721251 BPZ721251 BGD721251 AWH721251 AML721251 ACP721251 ST721251 IX721251 B721251 WVJ655715 WLN655715 WBR655715 VRV655715 VHZ655715 UYD655715 UOH655715 UEL655715 TUP655715 TKT655715 TAX655715 SRB655715 SHF655715 RXJ655715 RNN655715 RDR655715 QTV655715 QJZ655715 QAD655715 PQH655715 PGL655715 OWP655715 OMT655715 OCX655715 NTB655715 NJF655715 MZJ655715 MPN655715 MFR655715 LVV655715 LLZ655715 LCD655715 KSH655715 KIL655715 JYP655715 JOT655715 JEX655715 IVB655715 ILF655715 IBJ655715 HRN655715 HHR655715 GXV655715 GNZ655715 GED655715 FUH655715 FKL655715 FAP655715 EQT655715 EGX655715 DXB655715 DNF655715 DDJ655715 CTN655715 CJR655715 BZV655715 BPZ655715 BGD655715 AWH655715 AML655715 ACP655715 ST655715 IX655715 B655715 WVJ590179 WLN590179 WBR590179 VRV590179 VHZ590179 UYD590179 UOH590179 UEL590179 TUP590179 TKT590179 TAX590179 SRB590179 SHF590179 RXJ590179 RNN590179 RDR590179 QTV590179 QJZ590179 QAD590179 PQH590179 PGL590179 OWP590179 OMT590179 OCX590179 NTB590179 NJF590179 MZJ590179 MPN590179 MFR590179 LVV590179 LLZ590179 LCD590179 KSH590179 KIL590179 JYP590179 JOT590179 JEX590179 IVB590179 ILF590179 IBJ590179 HRN590179 HHR590179 GXV590179 GNZ590179 GED590179 FUH590179 FKL590179 FAP590179 EQT590179 EGX590179 DXB590179 DNF590179 DDJ590179 CTN590179 CJR590179 BZV590179 BPZ590179 BGD590179 AWH590179 AML590179 ACP590179 ST590179 IX590179 B590179 WVJ524643 WLN524643 WBR524643 VRV524643 VHZ524643 UYD524643 UOH524643 UEL524643 TUP524643 TKT524643 TAX524643 SRB524643 SHF524643 RXJ524643 RNN524643 RDR524643 QTV524643 QJZ524643 QAD524643 PQH524643 PGL524643 OWP524643 OMT524643 OCX524643 NTB524643 NJF524643 MZJ524643 MPN524643 MFR524643 LVV524643 LLZ524643 LCD524643 KSH524643 KIL524643 JYP524643 JOT524643 JEX524643 IVB524643 ILF524643 IBJ524643 HRN524643 HHR524643 GXV524643 GNZ524643 GED524643 FUH524643 FKL524643 FAP524643 EQT524643 EGX524643 DXB524643 DNF524643 DDJ524643 CTN524643 CJR524643 BZV524643 BPZ524643 BGD524643 AWH524643 AML524643 ACP524643 ST524643 IX524643 B524643 WVJ459107 WLN459107 WBR459107 VRV459107 VHZ459107 UYD459107 UOH459107 UEL459107 TUP459107 TKT459107 TAX459107 SRB459107 SHF459107 RXJ459107 RNN459107 RDR459107 QTV459107 QJZ459107 QAD459107 PQH459107 PGL459107 OWP459107 OMT459107 OCX459107 NTB459107 NJF459107 MZJ459107 MPN459107 MFR459107 LVV459107 LLZ459107 LCD459107 KSH459107 KIL459107 JYP459107 JOT459107 JEX459107 IVB459107 ILF459107 IBJ459107 HRN459107 HHR459107 GXV459107 GNZ459107 GED459107 FUH459107 FKL459107 FAP459107 EQT459107 EGX459107 DXB459107 DNF459107 DDJ459107 CTN459107 CJR459107 BZV459107 BPZ459107 BGD459107 AWH459107 AML459107 ACP459107 ST459107 IX459107 B459107 WVJ393571 WLN393571 WBR393571 VRV393571 VHZ393571 UYD393571 UOH393571 UEL393571 TUP393571 TKT393571 TAX393571 SRB393571 SHF393571 RXJ393571 RNN393571 RDR393571 QTV393571 QJZ393571 QAD393571 PQH393571 PGL393571 OWP393571 OMT393571 OCX393571 NTB393571 NJF393571 MZJ393571 MPN393571 MFR393571 LVV393571 LLZ393571 LCD393571 KSH393571 KIL393571 JYP393571 JOT393571 JEX393571 IVB393571 ILF393571 IBJ393571 HRN393571 HHR393571 GXV393571 GNZ393571 GED393571 FUH393571 FKL393571 FAP393571 EQT393571 EGX393571 DXB393571 DNF393571 DDJ393571 CTN393571 CJR393571 BZV393571 BPZ393571 BGD393571 AWH393571 AML393571 ACP393571 ST393571 IX393571 B393571 WVJ328035 WLN328035 WBR328035 VRV328035 VHZ328035 UYD328035 UOH328035 UEL328035 TUP328035 TKT328035 TAX328035 SRB328035 SHF328035 RXJ328035 RNN328035 RDR328035 QTV328035 QJZ328035 QAD328035 PQH328035 PGL328035 OWP328035 OMT328035 OCX328035 NTB328035 NJF328035 MZJ328035 MPN328035 MFR328035 LVV328035 LLZ328035 LCD328035 KSH328035 KIL328035 JYP328035 JOT328035 JEX328035 IVB328035 ILF328035 IBJ328035 HRN328035 HHR328035 GXV328035 GNZ328035 GED328035 FUH328035 FKL328035 FAP328035 EQT328035 EGX328035 DXB328035 DNF328035 DDJ328035 CTN328035 CJR328035 BZV328035 BPZ328035 BGD328035 AWH328035 AML328035 ACP328035 ST328035 IX328035 B328035 WVJ262499 WLN262499 WBR262499 VRV262499 VHZ262499 UYD262499 UOH262499 UEL262499 TUP262499 TKT262499 TAX262499 SRB262499 SHF262499 RXJ262499 RNN262499 RDR262499 QTV262499 QJZ262499 QAD262499 PQH262499 PGL262499 OWP262499 OMT262499 OCX262499 NTB262499 NJF262499 MZJ262499 MPN262499 MFR262499 LVV262499 LLZ262499 LCD262499 KSH262499 KIL262499 JYP262499 JOT262499 JEX262499 IVB262499 ILF262499 IBJ262499 HRN262499 HHR262499 GXV262499 GNZ262499 GED262499 FUH262499 FKL262499 FAP262499 EQT262499 EGX262499 DXB262499 DNF262499 DDJ262499 CTN262499 CJR262499 BZV262499 BPZ262499 BGD262499 AWH262499 AML262499 ACP262499 ST262499 IX262499 B262499 WVJ196963 WLN196963 WBR196963 VRV196963 VHZ196963 UYD196963 UOH196963 UEL196963 TUP196963 TKT196963 TAX196963 SRB196963 SHF196963 RXJ196963 RNN196963 RDR196963 QTV196963 QJZ196963 QAD196963 PQH196963 PGL196963 OWP196963 OMT196963 OCX196963 NTB196963 NJF196963 MZJ196963 MPN196963 MFR196963 LVV196963 LLZ196963 LCD196963 KSH196963 KIL196963 JYP196963 JOT196963 JEX196963 IVB196963 ILF196963 IBJ196963 HRN196963 HHR196963 GXV196963 GNZ196963 GED196963 FUH196963 FKL196963 FAP196963 EQT196963 EGX196963 DXB196963 DNF196963 DDJ196963 CTN196963 CJR196963 BZV196963 BPZ196963 BGD196963 AWH196963 AML196963 ACP196963 ST196963 IX196963 B196963 WVJ131427 WLN131427 WBR131427 VRV131427 VHZ131427 UYD131427 UOH131427 UEL131427 TUP131427 TKT131427 TAX131427 SRB131427 SHF131427 RXJ131427 RNN131427 RDR131427 QTV131427 QJZ131427 QAD131427 PQH131427 PGL131427 OWP131427 OMT131427 OCX131427 NTB131427 NJF131427 MZJ131427 MPN131427 MFR131427 LVV131427 LLZ131427 LCD131427 KSH131427 KIL131427 JYP131427 JOT131427 JEX131427 IVB131427 ILF131427 IBJ131427 HRN131427 HHR131427 GXV131427 GNZ131427 GED131427 FUH131427 FKL131427 FAP131427 EQT131427 EGX131427 DXB131427 DNF131427 DDJ131427 CTN131427 CJR131427 BZV131427 BPZ131427 BGD131427 AWH131427 AML131427 ACP131427 ST131427 IX131427 B131427 WVJ65891 WLN65891 WBR65891 VRV65891 VHZ65891 UYD65891 UOH65891 UEL65891 TUP65891 TKT65891 TAX65891 SRB65891 SHF65891 RXJ65891 RNN65891 RDR65891 QTV65891 QJZ65891 QAD65891 PQH65891 PGL65891 OWP65891 OMT65891 OCX65891 NTB65891 NJF65891 MZJ65891 MPN65891 MFR65891 LVV65891 LLZ65891 LCD65891 KSH65891 KIL65891 JYP65891 JOT65891 JEX65891 IVB65891 ILF65891 IBJ65891 HRN65891 HHR65891 GXV65891 GNZ65891 GED65891 FUH65891 FKL65891 FAP65891 EQT65891 EGX65891 DXB65891 DNF65891 DDJ65891 CTN65891 CJR65891 BZV65891 BPZ65891 BGD65891 AWH65891 AML65891 ACP65891 ST65891 IX65891 B65891 WVJ354 WLN354 WBR354 VRV354 VHZ354 UYD354 UOH354 UEL354 TUP354 TKT354 TAX354 SRB354 SHF354 RXJ354 RNN354 RDR354 QTV354 QJZ354 QAD354 PQH354 PGL354 OWP354 OMT354 OCX354 NTB354 NJF354 MZJ354 MPN354 MFR354 LVV354 LLZ354 LCD354 KSH354 KIL354 JYP354 JOT354 JEX354 IVB354 ILF354 IBJ354 HRN354 HHR354 GXV354 GNZ354 GED354 FUH354 FKL354 FAP354 EQT354 EGX354 DXB354 DNF354 DDJ354 CTN354 CJR354 BZV354 BPZ354 BGD354 AWH354 AML354 ACP354 ST354 IX354 OCX983261 WVJ983422 WLN983422 WBR983422 VRV983422 VHZ983422 UYD983422 UOH983422 UEL983422 TUP983422 TKT983422 TAX983422 SRB983422 SHF983422 RXJ983422 RNN983422 RDR983422 QTV983422 QJZ983422 QAD983422 PQH983422 PGL983422 OWP983422 OMT983422 OCX983422 NTB983422 NJF983422 MZJ983422 MPN983422 MFR983422 LVV983422 LLZ983422 LCD983422 KSH983422 KIL983422 JYP983422 JOT983422 JEX983422 IVB983422 ILF983422 IBJ983422 HRN983422 HHR983422 GXV983422 GNZ983422 GED983422 FUH983422 FKL983422 FAP983422 EQT983422 EGX983422 DXB983422 DNF983422 DDJ983422 CTN983422 CJR983422 BZV983422 BPZ983422 BGD983422 AWH983422 AML983422 ACP983422 ST983422 IX983422 B983422 WVJ917886 WLN917886 WBR917886 VRV917886 VHZ917886 UYD917886 UOH917886 UEL917886 TUP917886 TKT917886 TAX917886 SRB917886 SHF917886 RXJ917886 RNN917886 RDR917886 QTV917886 QJZ917886 QAD917886 PQH917886 PGL917886 OWP917886 OMT917886 OCX917886 NTB917886 NJF917886 MZJ917886 MPN917886 MFR917886 LVV917886 LLZ917886 LCD917886 KSH917886 KIL917886 JYP917886 JOT917886 JEX917886 IVB917886 ILF917886 IBJ917886 HRN917886 HHR917886 GXV917886 GNZ917886 GED917886 FUH917886 FKL917886 FAP917886 EQT917886 EGX917886 DXB917886 DNF917886 DDJ917886 CTN917886 CJR917886 BZV917886 BPZ917886 BGD917886 AWH917886 AML917886 ACP917886 ST917886 IX917886 B917886 WVJ852350 WLN852350 WBR852350 VRV852350 VHZ852350 UYD852350 UOH852350 UEL852350 TUP852350 TKT852350 TAX852350 SRB852350 SHF852350 RXJ852350 RNN852350 RDR852350 QTV852350 QJZ852350 QAD852350 PQH852350 PGL852350 OWP852350 OMT852350 OCX852350 NTB852350 NJF852350 MZJ852350 MPN852350 MFR852350 LVV852350 LLZ852350 LCD852350 KSH852350 KIL852350 JYP852350 JOT852350 JEX852350 IVB852350 ILF852350 IBJ852350 HRN852350 HHR852350 GXV852350 GNZ852350 GED852350 FUH852350 FKL852350 FAP852350 EQT852350 EGX852350 DXB852350 DNF852350 DDJ852350 CTN852350 CJR852350 BZV852350 BPZ852350 BGD852350 AWH852350 AML852350 ACP852350 ST852350 IX852350 B852350 WVJ786814 WLN786814 WBR786814 VRV786814 VHZ786814 UYD786814 UOH786814 UEL786814 TUP786814 TKT786814 TAX786814 SRB786814 SHF786814 RXJ786814 RNN786814 RDR786814 QTV786814 QJZ786814 QAD786814 PQH786814 PGL786814 OWP786814 OMT786814 OCX786814 NTB786814 NJF786814 MZJ786814 MPN786814 MFR786814 LVV786814 LLZ786814 LCD786814 KSH786814 KIL786814 JYP786814 JOT786814 JEX786814 IVB786814 ILF786814 IBJ786814 HRN786814 HHR786814 GXV786814 GNZ786814 GED786814 FUH786814 FKL786814 FAP786814 EQT786814 EGX786814 DXB786814 DNF786814 DDJ786814 CTN786814 CJR786814 BZV786814 BPZ786814 BGD786814 AWH786814 AML786814 ACP786814 ST786814 IX786814 B786814 WVJ721278 WLN721278 WBR721278 VRV721278 VHZ721278 UYD721278 UOH721278 UEL721278 TUP721278 TKT721278 TAX721278 SRB721278 SHF721278 RXJ721278 RNN721278 RDR721278 QTV721278 QJZ721278 QAD721278 PQH721278 PGL721278 OWP721278 OMT721278 OCX721278 NTB721278 NJF721278 MZJ721278 MPN721278 MFR721278 LVV721278 LLZ721278 LCD721278 KSH721278 KIL721278 JYP721278 JOT721278 JEX721278 IVB721278 ILF721278 IBJ721278 HRN721278 HHR721278 GXV721278 GNZ721278 GED721278 FUH721278 FKL721278 FAP721278 EQT721278 EGX721278 DXB721278 DNF721278 DDJ721278 CTN721278 CJR721278 BZV721278 BPZ721278 BGD721278 AWH721278 AML721278 ACP721278 ST721278 IX721278 B721278 WVJ655742 WLN655742 WBR655742 VRV655742 VHZ655742 UYD655742 UOH655742 UEL655742 TUP655742 TKT655742 TAX655742 SRB655742 SHF655742 RXJ655742 RNN655742 RDR655742 QTV655742 QJZ655742 QAD655742 PQH655742 PGL655742 OWP655742 OMT655742 OCX655742 NTB655742 NJF655742 MZJ655742 MPN655742 MFR655742 LVV655742 LLZ655742 LCD655742 KSH655742 KIL655742 JYP655742 JOT655742 JEX655742 IVB655742 ILF655742 IBJ655742 HRN655742 HHR655742 GXV655742 GNZ655742 GED655742 FUH655742 FKL655742 FAP655742 EQT655742 EGX655742 DXB655742 DNF655742 DDJ655742 CTN655742 CJR655742 BZV655742 BPZ655742 BGD655742 AWH655742 AML655742 ACP655742 ST655742 IX655742 B655742 WVJ590206 WLN590206 WBR590206 VRV590206 VHZ590206 UYD590206 UOH590206 UEL590206 TUP590206 TKT590206 TAX590206 SRB590206 SHF590206 RXJ590206 RNN590206 RDR590206 QTV590206 QJZ590206 QAD590206 PQH590206 PGL590206 OWP590206 OMT590206 OCX590206 NTB590206 NJF590206 MZJ590206 MPN590206 MFR590206 LVV590206 LLZ590206 LCD590206 KSH590206 KIL590206 JYP590206 JOT590206 JEX590206 IVB590206 ILF590206 IBJ590206 HRN590206 HHR590206 GXV590206 GNZ590206 GED590206 FUH590206 FKL590206 FAP590206 EQT590206 EGX590206 DXB590206 DNF590206 DDJ590206 CTN590206 CJR590206 BZV590206 BPZ590206 BGD590206 AWH590206 AML590206 ACP590206 ST590206 IX590206 B590206 WVJ524670 WLN524670 WBR524670 VRV524670 VHZ524670 UYD524670 UOH524670 UEL524670 TUP524670 TKT524670 TAX524670 SRB524670 SHF524670 RXJ524670 RNN524670 RDR524670 QTV524670 QJZ524670 QAD524670 PQH524670 PGL524670 OWP524670 OMT524670 OCX524670 NTB524670 NJF524670 MZJ524670 MPN524670 MFR524670 LVV524670 LLZ524670 LCD524670 KSH524670 KIL524670 JYP524670 JOT524670 JEX524670 IVB524670 ILF524670 IBJ524670 HRN524670 HHR524670 GXV524670 GNZ524670 GED524670 FUH524670 FKL524670 FAP524670 EQT524670 EGX524670 DXB524670 DNF524670 DDJ524670 CTN524670 CJR524670 BZV524670 BPZ524670 BGD524670 AWH524670 AML524670 ACP524670 ST524670 IX524670 B524670 WVJ459134 WLN459134 WBR459134 VRV459134 VHZ459134 UYD459134 UOH459134 UEL459134 TUP459134 TKT459134 TAX459134 SRB459134 SHF459134 RXJ459134 RNN459134 RDR459134 QTV459134 QJZ459134 QAD459134 PQH459134 PGL459134 OWP459134 OMT459134 OCX459134 NTB459134 NJF459134 MZJ459134 MPN459134 MFR459134 LVV459134 LLZ459134 LCD459134 KSH459134 KIL459134 JYP459134 JOT459134 JEX459134 IVB459134 ILF459134 IBJ459134 HRN459134 HHR459134 GXV459134 GNZ459134 GED459134 FUH459134 FKL459134 FAP459134 EQT459134 EGX459134 DXB459134 DNF459134 DDJ459134 CTN459134 CJR459134 BZV459134 BPZ459134 BGD459134 AWH459134 AML459134 ACP459134 ST459134 IX459134 B459134 WVJ393598 WLN393598 WBR393598 VRV393598 VHZ393598 UYD393598 UOH393598 UEL393598 TUP393598 TKT393598 TAX393598 SRB393598 SHF393598 RXJ393598 RNN393598 RDR393598 QTV393598 QJZ393598 QAD393598 PQH393598 PGL393598 OWP393598 OMT393598 OCX393598 NTB393598 NJF393598 MZJ393598 MPN393598 MFR393598 LVV393598 LLZ393598 LCD393598 KSH393598 KIL393598 JYP393598 JOT393598 JEX393598 IVB393598 ILF393598 IBJ393598 HRN393598 HHR393598 GXV393598 GNZ393598 GED393598 FUH393598 FKL393598 FAP393598 EQT393598 EGX393598 DXB393598 DNF393598 DDJ393598 CTN393598 CJR393598 BZV393598 BPZ393598 BGD393598 AWH393598 AML393598 ACP393598 ST393598 IX393598 B393598 WVJ328062 WLN328062 WBR328062 VRV328062 VHZ328062 UYD328062 UOH328062 UEL328062 TUP328062 TKT328062 TAX328062 SRB328062 SHF328062 RXJ328062 RNN328062 RDR328062 QTV328062 QJZ328062 QAD328062 PQH328062 PGL328062 OWP328062 OMT328062 OCX328062 NTB328062 NJF328062 MZJ328062 MPN328062 MFR328062 LVV328062 LLZ328062 LCD328062 KSH328062 KIL328062 JYP328062 JOT328062 JEX328062 IVB328062 ILF328062 IBJ328062 HRN328062 HHR328062 GXV328062 GNZ328062 GED328062 FUH328062 FKL328062 FAP328062 EQT328062 EGX328062 DXB328062 DNF328062 DDJ328062 CTN328062 CJR328062 BZV328062 BPZ328062 BGD328062 AWH328062 AML328062 ACP328062 ST328062 IX328062 B328062 WVJ262526 WLN262526 WBR262526 VRV262526 VHZ262526 UYD262526 UOH262526 UEL262526 TUP262526 TKT262526 TAX262526 SRB262526 SHF262526 RXJ262526 RNN262526 RDR262526 QTV262526 QJZ262526 QAD262526 PQH262526 PGL262526 OWP262526 OMT262526 OCX262526 NTB262526 NJF262526 MZJ262526 MPN262526 MFR262526 LVV262526 LLZ262526 LCD262526 KSH262526 KIL262526 JYP262526 JOT262526 JEX262526 IVB262526 ILF262526 IBJ262526 HRN262526 HHR262526 GXV262526 GNZ262526 GED262526 FUH262526 FKL262526 FAP262526 EQT262526 EGX262526 DXB262526 DNF262526 DDJ262526 CTN262526 CJR262526 BZV262526 BPZ262526 BGD262526 AWH262526 AML262526 ACP262526 ST262526 IX262526 B262526 WVJ196990 WLN196990 WBR196990 VRV196990 VHZ196990 UYD196990 UOH196990 UEL196990 TUP196990 TKT196990 TAX196990 SRB196990 SHF196990 RXJ196990 RNN196990 RDR196990 QTV196990 QJZ196990 QAD196990 PQH196990 PGL196990 OWP196990 OMT196990 OCX196990 NTB196990 NJF196990 MZJ196990 MPN196990 MFR196990 LVV196990 LLZ196990 LCD196990 KSH196990 KIL196990 JYP196990 JOT196990 JEX196990 IVB196990 ILF196990 IBJ196990 HRN196990 HHR196990 GXV196990 GNZ196990 GED196990 FUH196990 FKL196990 FAP196990 EQT196990 EGX196990 DXB196990 DNF196990 DDJ196990 CTN196990 CJR196990 BZV196990 BPZ196990 BGD196990 AWH196990 AML196990 ACP196990 ST196990 IX196990 B196990 WVJ131454 WLN131454 WBR131454 VRV131454 VHZ131454 UYD131454 UOH131454 UEL131454 TUP131454 TKT131454 TAX131454 SRB131454 SHF131454 RXJ131454 RNN131454 RDR131454 QTV131454 QJZ131454 QAD131454 PQH131454 PGL131454 OWP131454 OMT131454 OCX131454 NTB131454 NJF131454 MZJ131454 MPN131454 MFR131454 LVV131454 LLZ131454 LCD131454 KSH131454 KIL131454 JYP131454 JOT131454 JEX131454 IVB131454 ILF131454 IBJ131454 HRN131454 HHR131454 GXV131454 GNZ131454 GED131454 FUH131454 FKL131454 FAP131454 EQT131454 EGX131454 DXB131454 DNF131454 DDJ131454 CTN131454 CJR131454 BZV131454 BPZ131454 BGD131454 AWH131454 AML131454 ACP131454 ST131454 IX131454 B131454 WVJ65918 WLN65918 WBR65918 VRV65918 VHZ65918 UYD65918 UOH65918 UEL65918 TUP65918 TKT65918 TAX65918 SRB65918 SHF65918 RXJ65918 RNN65918 RDR65918 QTV65918 QJZ65918 QAD65918 PQH65918 PGL65918 OWP65918 OMT65918 OCX65918 NTB65918 NJF65918 MZJ65918 MPN65918 MFR65918 LVV65918 LLZ65918 LCD65918 KSH65918 KIL65918 JYP65918 JOT65918 JEX65918 IVB65918 ILF65918 IBJ65918 HRN65918 HHR65918 GXV65918 GNZ65918 GED65918 FUH65918 FKL65918 FAP65918 EQT65918 EGX65918 DXB65918 DNF65918 DDJ65918 CTN65918 CJR65918 BZV65918 BPZ65918 BGD65918 AWH65918 AML65918 ACP65918 ST65918 IX65918 B65918 WVJ381 WLN381 WBR381 VRV381 VHZ381 UYD381 UOH381 UEL381 TUP381 TKT381 TAX381 SRB381 SHF381 RXJ381 RNN381 RDR381 QTV381 QJZ381 QAD381 PQH381 PGL381 OWP381 OMT381 OCX381 NTB381 NJF381 MZJ381 MPN381 MFR381 LVV381 LLZ381 LCD381 KSH381 KIL381 JYP381 JOT381 JEX381 IVB381 ILF381 IBJ381 HRN381 HHR381 GXV381 GNZ381 GED381 FUH381 FKL381 FAP381 EQT381 EGX381 DXB381 DNF381 DDJ381 CTN381 CJR381 BZV381 BPZ381 BGD381 AWH381 AML381 ACP381 ST381 IX381 NTB983261 WVJ983433 WLN983433 WBR983433 VRV983433 VHZ983433 UYD983433 UOH983433 UEL983433 TUP983433 TKT983433 TAX983433 SRB983433 SHF983433 RXJ983433 RNN983433 RDR983433 QTV983433 QJZ983433 QAD983433 PQH983433 PGL983433 OWP983433 OMT983433 OCX983433 NTB983433 NJF983433 MZJ983433 MPN983433 MFR983433 LVV983433 LLZ983433 LCD983433 KSH983433 KIL983433 JYP983433 JOT983433 JEX983433 IVB983433 ILF983433 IBJ983433 HRN983433 HHR983433 GXV983433 GNZ983433 GED983433 FUH983433 FKL983433 FAP983433 EQT983433 EGX983433 DXB983433 DNF983433 DDJ983433 CTN983433 CJR983433 BZV983433 BPZ983433 BGD983433 AWH983433 AML983433 ACP983433 ST983433 IX983433 B983433 WVJ917897 WLN917897 WBR917897 VRV917897 VHZ917897 UYD917897 UOH917897 UEL917897 TUP917897 TKT917897 TAX917897 SRB917897 SHF917897 RXJ917897 RNN917897 RDR917897 QTV917897 QJZ917897 QAD917897 PQH917897 PGL917897 OWP917897 OMT917897 OCX917897 NTB917897 NJF917897 MZJ917897 MPN917897 MFR917897 LVV917897 LLZ917897 LCD917897 KSH917897 KIL917897 JYP917897 JOT917897 JEX917897 IVB917897 ILF917897 IBJ917897 HRN917897 HHR917897 GXV917897 GNZ917897 GED917897 FUH917897 FKL917897 FAP917897 EQT917897 EGX917897 DXB917897 DNF917897 DDJ917897 CTN917897 CJR917897 BZV917897 BPZ917897 BGD917897 AWH917897 AML917897 ACP917897 ST917897 IX917897 B917897 WVJ852361 WLN852361 WBR852361 VRV852361 VHZ852361 UYD852361 UOH852361 UEL852361 TUP852361 TKT852361 TAX852361 SRB852361 SHF852361 RXJ852361 RNN852361 RDR852361 QTV852361 QJZ852361 QAD852361 PQH852361 PGL852361 OWP852361 OMT852361 OCX852361 NTB852361 NJF852361 MZJ852361 MPN852361 MFR852361 LVV852361 LLZ852361 LCD852361 KSH852361 KIL852361 JYP852361 JOT852361 JEX852361 IVB852361 ILF852361 IBJ852361 HRN852361 HHR852361 GXV852361 GNZ852361 GED852361 FUH852361 FKL852361 FAP852361 EQT852361 EGX852361 DXB852361 DNF852361 DDJ852361 CTN852361 CJR852361 BZV852361 BPZ852361 BGD852361 AWH852361 AML852361 ACP852361 ST852361 IX852361 B852361 WVJ786825 WLN786825 WBR786825 VRV786825 VHZ786825 UYD786825 UOH786825 UEL786825 TUP786825 TKT786825 TAX786825 SRB786825 SHF786825 RXJ786825 RNN786825 RDR786825 QTV786825 QJZ786825 QAD786825 PQH786825 PGL786825 OWP786825 OMT786825 OCX786825 NTB786825 NJF786825 MZJ786825 MPN786825 MFR786825 LVV786825 LLZ786825 LCD786825 KSH786825 KIL786825 JYP786825 JOT786825 JEX786825 IVB786825 ILF786825 IBJ786825 HRN786825 HHR786825 GXV786825 GNZ786825 GED786825 FUH786825 FKL786825 FAP786825 EQT786825 EGX786825 DXB786825 DNF786825 DDJ786825 CTN786825 CJR786825 BZV786825 BPZ786825 BGD786825 AWH786825 AML786825 ACP786825 ST786825 IX786825 B786825 WVJ721289 WLN721289 WBR721289 VRV721289 VHZ721289 UYD721289 UOH721289 UEL721289 TUP721289 TKT721289 TAX721289 SRB721289 SHF721289 RXJ721289 RNN721289 RDR721289 QTV721289 QJZ721289 QAD721289 PQH721289 PGL721289 OWP721289 OMT721289 OCX721289 NTB721289 NJF721289 MZJ721289 MPN721289 MFR721289 LVV721289 LLZ721289 LCD721289 KSH721289 KIL721289 JYP721289 JOT721289 JEX721289 IVB721289 ILF721289 IBJ721289 HRN721289 HHR721289 GXV721289 GNZ721289 GED721289 FUH721289 FKL721289 FAP721289 EQT721289 EGX721289 DXB721289 DNF721289 DDJ721289 CTN721289 CJR721289 BZV721289 BPZ721289 BGD721289 AWH721289 AML721289 ACP721289 ST721289 IX721289 B721289 WVJ655753 WLN655753 WBR655753 VRV655753 VHZ655753 UYD655753 UOH655753 UEL655753 TUP655753 TKT655753 TAX655753 SRB655753 SHF655753 RXJ655753 RNN655753 RDR655753 QTV655753 QJZ655753 QAD655753 PQH655753 PGL655753 OWP655753 OMT655753 OCX655753 NTB655753 NJF655753 MZJ655753 MPN655753 MFR655753 LVV655753 LLZ655753 LCD655753 KSH655753 KIL655753 JYP655753 JOT655753 JEX655753 IVB655753 ILF655753 IBJ655753 HRN655753 HHR655753 GXV655753 GNZ655753 GED655753 FUH655753 FKL655753 FAP655753 EQT655753 EGX655753 DXB655753 DNF655753 DDJ655753 CTN655753 CJR655753 BZV655753 BPZ655753 BGD655753 AWH655753 AML655753 ACP655753 ST655753 IX655753 B655753 WVJ590217 WLN590217 WBR590217 VRV590217 VHZ590217 UYD590217 UOH590217 UEL590217 TUP590217 TKT590217 TAX590217 SRB590217 SHF590217 RXJ590217 RNN590217 RDR590217 QTV590217 QJZ590217 QAD590217 PQH590217 PGL590217 OWP590217 OMT590217 OCX590217 NTB590217 NJF590217 MZJ590217 MPN590217 MFR590217 LVV590217 LLZ590217 LCD590217 KSH590217 KIL590217 JYP590217 JOT590217 JEX590217 IVB590217 ILF590217 IBJ590217 HRN590217 HHR590217 GXV590217 GNZ590217 GED590217 FUH590217 FKL590217 FAP590217 EQT590217 EGX590217 DXB590217 DNF590217 DDJ590217 CTN590217 CJR590217 BZV590217 BPZ590217 BGD590217 AWH590217 AML590217 ACP590217 ST590217 IX590217 B590217 WVJ524681 WLN524681 WBR524681 VRV524681 VHZ524681 UYD524681 UOH524681 UEL524681 TUP524681 TKT524681 TAX524681 SRB524681 SHF524681 RXJ524681 RNN524681 RDR524681 QTV524681 QJZ524681 QAD524681 PQH524681 PGL524681 OWP524681 OMT524681 OCX524681 NTB524681 NJF524681 MZJ524681 MPN524681 MFR524681 LVV524681 LLZ524681 LCD524681 KSH524681 KIL524681 JYP524681 JOT524681 JEX524681 IVB524681 ILF524681 IBJ524681 HRN524681 HHR524681 GXV524681 GNZ524681 GED524681 FUH524681 FKL524681 FAP524681 EQT524681 EGX524681 DXB524681 DNF524681 DDJ524681 CTN524681 CJR524681 BZV524681 BPZ524681 BGD524681 AWH524681 AML524681 ACP524681 ST524681 IX524681 B524681 WVJ459145 WLN459145 WBR459145 VRV459145 VHZ459145 UYD459145 UOH459145 UEL459145 TUP459145 TKT459145 TAX459145 SRB459145 SHF459145 RXJ459145 RNN459145 RDR459145 QTV459145 QJZ459145 QAD459145 PQH459145 PGL459145 OWP459145 OMT459145 OCX459145 NTB459145 NJF459145 MZJ459145 MPN459145 MFR459145 LVV459145 LLZ459145 LCD459145 KSH459145 KIL459145 JYP459145 JOT459145 JEX459145 IVB459145 ILF459145 IBJ459145 HRN459145 HHR459145 GXV459145 GNZ459145 GED459145 FUH459145 FKL459145 FAP459145 EQT459145 EGX459145 DXB459145 DNF459145 DDJ459145 CTN459145 CJR459145 BZV459145 BPZ459145 BGD459145 AWH459145 AML459145 ACP459145 ST459145 IX459145 B459145 WVJ393609 WLN393609 WBR393609 VRV393609 VHZ393609 UYD393609 UOH393609 UEL393609 TUP393609 TKT393609 TAX393609 SRB393609 SHF393609 RXJ393609 RNN393609 RDR393609 QTV393609 QJZ393609 QAD393609 PQH393609 PGL393609 OWP393609 OMT393609 OCX393609 NTB393609 NJF393609 MZJ393609 MPN393609 MFR393609 LVV393609 LLZ393609 LCD393609 KSH393609 KIL393609 JYP393609 JOT393609 JEX393609 IVB393609 ILF393609 IBJ393609 HRN393609 HHR393609 GXV393609 GNZ393609 GED393609 FUH393609 FKL393609 FAP393609 EQT393609 EGX393609 DXB393609 DNF393609 DDJ393609 CTN393609 CJR393609 BZV393609 BPZ393609 BGD393609 AWH393609 AML393609 ACP393609 ST393609 IX393609 B393609 WVJ328073 WLN328073 WBR328073 VRV328073 VHZ328073 UYD328073 UOH328073 UEL328073 TUP328073 TKT328073 TAX328073 SRB328073 SHF328073 RXJ328073 RNN328073 RDR328073 QTV328073 QJZ328073 QAD328073 PQH328073 PGL328073 OWP328073 OMT328073 OCX328073 NTB328073 NJF328073 MZJ328073 MPN328073 MFR328073 LVV328073 LLZ328073 LCD328073 KSH328073 KIL328073 JYP328073 JOT328073 JEX328073 IVB328073 ILF328073 IBJ328073 HRN328073 HHR328073 GXV328073 GNZ328073 GED328073 FUH328073 FKL328073 FAP328073 EQT328073 EGX328073 DXB328073 DNF328073 DDJ328073 CTN328073 CJR328073 BZV328073 BPZ328073 BGD328073 AWH328073 AML328073 ACP328073 ST328073 IX328073 B328073 WVJ262537 WLN262537 WBR262537 VRV262537 VHZ262537 UYD262537 UOH262537 UEL262537 TUP262537 TKT262537 TAX262537 SRB262537 SHF262537 RXJ262537 RNN262537 RDR262537 QTV262537 QJZ262537 QAD262537 PQH262537 PGL262537 OWP262537 OMT262537 OCX262537 NTB262537 NJF262537 MZJ262537 MPN262537 MFR262537 LVV262537 LLZ262537 LCD262537 KSH262537 KIL262537 JYP262537 JOT262537 JEX262537 IVB262537 ILF262537 IBJ262537 HRN262537 HHR262537 GXV262537 GNZ262537 GED262537 FUH262537 FKL262537 FAP262537 EQT262537 EGX262537 DXB262537 DNF262537 DDJ262537 CTN262537 CJR262537 BZV262537 BPZ262537 BGD262537 AWH262537 AML262537 ACP262537 ST262537 IX262537 B262537 WVJ197001 WLN197001 WBR197001 VRV197001 VHZ197001 UYD197001 UOH197001 UEL197001 TUP197001 TKT197001 TAX197001 SRB197001 SHF197001 RXJ197001 RNN197001 RDR197001 QTV197001 QJZ197001 QAD197001 PQH197001 PGL197001 OWP197001 OMT197001 OCX197001 NTB197001 NJF197001 MZJ197001 MPN197001 MFR197001 LVV197001 LLZ197001 LCD197001 KSH197001 KIL197001 JYP197001 JOT197001 JEX197001 IVB197001 ILF197001 IBJ197001 HRN197001 HHR197001 GXV197001 GNZ197001 GED197001 FUH197001 FKL197001 FAP197001 EQT197001 EGX197001 DXB197001 DNF197001 DDJ197001 CTN197001 CJR197001 BZV197001 BPZ197001 BGD197001 AWH197001 AML197001 ACP197001 ST197001 IX197001 B197001 WVJ131465 WLN131465 WBR131465 VRV131465 VHZ131465 UYD131465 UOH131465 UEL131465 TUP131465 TKT131465 TAX131465 SRB131465 SHF131465 RXJ131465 RNN131465 RDR131465 QTV131465 QJZ131465 QAD131465 PQH131465 PGL131465 OWP131465 OMT131465 OCX131465 NTB131465 NJF131465 MZJ131465 MPN131465 MFR131465 LVV131465 LLZ131465 LCD131465 KSH131465 KIL131465 JYP131465 JOT131465 JEX131465 IVB131465 ILF131465 IBJ131465 HRN131465 HHR131465 GXV131465 GNZ131465 GED131465 FUH131465 FKL131465 FAP131465 EQT131465 EGX131465 DXB131465 DNF131465 DDJ131465 CTN131465 CJR131465 BZV131465 BPZ131465 BGD131465 AWH131465 AML131465 ACP131465 ST131465 IX131465 B131465 WVJ65929 WLN65929 WBR65929 VRV65929 VHZ65929 UYD65929 UOH65929 UEL65929 TUP65929 TKT65929 TAX65929 SRB65929 SHF65929 RXJ65929 RNN65929 RDR65929 QTV65929 QJZ65929 QAD65929 PQH65929 PGL65929 OWP65929 OMT65929 OCX65929 NTB65929 NJF65929 MZJ65929 MPN65929 MFR65929 LVV65929 LLZ65929 LCD65929 KSH65929 KIL65929 JYP65929 JOT65929 JEX65929 IVB65929 ILF65929 IBJ65929 HRN65929 HHR65929 GXV65929 GNZ65929 GED65929 FUH65929 FKL65929 FAP65929 EQT65929 EGX65929 DXB65929 DNF65929 DDJ65929 CTN65929 CJR65929 BZV65929 BPZ65929 BGD65929 AWH65929 AML65929 ACP65929 ST65929 IX65929 B65929 WVJ392 WLN392 WBR392 VRV392 VHZ392 UYD392 UOH392 UEL392 TUP392 TKT392 TAX392 SRB392 SHF392 RXJ392 RNN392 RDR392 QTV392 QJZ392 QAD392 PQH392 PGL392 OWP392 OMT392 OCX392 NTB392 NJF392 MZJ392 MPN392 MFR392 LVV392 LLZ392 LCD392 KSH392 KIL392 JYP392 JOT392 JEX392 IVB392 ILF392 IBJ392 HRN392 HHR392 GXV392 GNZ392 GED392 FUH392 FKL392 FAP392 EQT392 EGX392 DXB392 DNF392 DDJ392 CTN392 CJR392 BZV392 BPZ392 BGD392 AWH392 AML392 ACP392 ST392 IX392 NJF983261 WVJ983426 WLN983426 WBR983426 VRV983426 VHZ983426 UYD983426 UOH983426 UEL983426 TUP983426 TKT983426 TAX983426 SRB983426 SHF983426 RXJ983426 RNN983426 RDR983426 QTV983426 QJZ983426 QAD983426 PQH983426 PGL983426 OWP983426 OMT983426 OCX983426 NTB983426 NJF983426 MZJ983426 MPN983426 MFR983426 LVV983426 LLZ983426 LCD983426 KSH983426 KIL983426 JYP983426 JOT983426 JEX983426 IVB983426 ILF983426 IBJ983426 HRN983426 HHR983426 GXV983426 GNZ983426 GED983426 FUH983426 FKL983426 FAP983426 EQT983426 EGX983426 DXB983426 DNF983426 DDJ983426 CTN983426 CJR983426 BZV983426 BPZ983426 BGD983426 AWH983426 AML983426 ACP983426 ST983426 IX983426 B983426 WVJ917890 WLN917890 WBR917890 VRV917890 VHZ917890 UYD917890 UOH917890 UEL917890 TUP917890 TKT917890 TAX917890 SRB917890 SHF917890 RXJ917890 RNN917890 RDR917890 QTV917890 QJZ917890 QAD917890 PQH917890 PGL917890 OWP917890 OMT917890 OCX917890 NTB917890 NJF917890 MZJ917890 MPN917890 MFR917890 LVV917890 LLZ917890 LCD917890 KSH917890 KIL917890 JYP917890 JOT917890 JEX917890 IVB917890 ILF917890 IBJ917890 HRN917890 HHR917890 GXV917890 GNZ917890 GED917890 FUH917890 FKL917890 FAP917890 EQT917890 EGX917890 DXB917890 DNF917890 DDJ917890 CTN917890 CJR917890 BZV917890 BPZ917890 BGD917890 AWH917890 AML917890 ACP917890 ST917890 IX917890 B917890 WVJ852354 WLN852354 WBR852354 VRV852354 VHZ852354 UYD852354 UOH852354 UEL852354 TUP852354 TKT852354 TAX852354 SRB852354 SHF852354 RXJ852354 RNN852354 RDR852354 QTV852354 QJZ852354 QAD852354 PQH852354 PGL852354 OWP852354 OMT852354 OCX852354 NTB852354 NJF852354 MZJ852354 MPN852354 MFR852354 LVV852354 LLZ852354 LCD852354 KSH852354 KIL852354 JYP852354 JOT852354 JEX852354 IVB852354 ILF852354 IBJ852354 HRN852354 HHR852354 GXV852354 GNZ852354 GED852354 FUH852354 FKL852354 FAP852354 EQT852354 EGX852354 DXB852354 DNF852354 DDJ852354 CTN852354 CJR852354 BZV852354 BPZ852354 BGD852354 AWH852354 AML852354 ACP852354 ST852354 IX852354 B852354 WVJ786818 WLN786818 WBR786818 VRV786818 VHZ786818 UYD786818 UOH786818 UEL786818 TUP786818 TKT786818 TAX786818 SRB786818 SHF786818 RXJ786818 RNN786818 RDR786818 QTV786818 QJZ786818 QAD786818 PQH786818 PGL786818 OWP786818 OMT786818 OCX786818 NTB786818 NJF786818 MZJ786818 MPN786818 MFR786818 LVV786818 LLZ786818 LCD786818 KSH786818 KIL786818 JYP786818 JOT786818 JEX786818 IVB786818 ILF786818 IBJ786818 HRN786818 HHR786818 GXV786818 GNZ786818 GED786818 FUH786818 FKL786818 FAP786818 EQT786818 EGX786818 DXB786818 DNF786818 DDJ786818 CTN786818 CJR786818 BZV786818 BPZ786818 BGD786818 AWH786818 AML786818 ACP786818 ST786818 IX786818 B786818 WVJ721282 WLN721282 WBR721282 VRV721282 VHZ721282 UYD721282 UOH721282 UEL721282 TUP721282 TKT721282 TAX721282 SRB721282 SHF721282 RXJ721282 RNN721282 RDR721282 QTV721282 QJZ721282 QAD721282 PQH721282 PGL721282 OWP721282 OMT721282 OCX721282 NTB721282 NJF721282 MZJ721282 MPN721282 MFR721282 LVV721282 LLZ721282 LCD721282 KSH721282 KIL721282 JYP721282 JOT721282 JEX721282 IVB721282 ILF721282 IBJ721282 HRN721282 HHR721282 GXV721282 GNZ721282 GED721282 FUH721282 FKL721282 FAP721282 EQT721282 EGX721282 DXB721282 DNF721282 DDJ721282 CTN721282 CJR721282 BZV721282 BPZ721282 BGD721282 AWH721282 AML721282 ACP721282 ST721282 IX721282 B721282 WVJ655746 WLN655746 WBR655746 VRV655746 VHZ655746 UYD655746 UOH655746 UEL655746 TUP655746 TKT655746 TAX655746 SRB655746 SHF655746 RXJ655746 RNN655746 RDR655746 QTV655746 QJZ655746 QAD655746 PQH655746 PGL655746 OWP655746 OMT655746 OCX655746 NTB655746 NJF655746 MZJ655746 MPN655746 MFR655746 LVV655746 LLZ655746 LCD655746 KSH655746 KIL655746 JYP655746 JOT655746 JEX655746 IVB655746 ILF655746 IBJ655746 HRN655746 HHR655746 GXV655746 GNZ655746 GED655746 FUH655746 FKL655746 FAP655746 EQT655746 EGX655746 DXB655746 DNF655746 DDJ655746 CTN655746 CJR655746 BZV655746 BPZ655746 BGD655746 AWH655746 AML655746 ACP655746 ST655746 IX655746 B655746 WVJ590210 WLN590210 WBR590210 VRV590210 VHZ590210 UYD590210 UOH590210 UEL590210 TUP590210 TKT590210 TAX590210 SRB590210 SHF590210 RXJ590210 RNN590210 RDR590210 QTV590210 QJZ590210 QAD590210 PQH590210 PGL590210 OWP590210 OMT590210 OCX590210 NTB590210 NJF590210 MZJ590210 MPN590210 MFR590210 LVV590210 LLZ590210 LCD590210 KSH590210 KIL590210 JYP590210 JOT590210 JEX590210 IVB590210 ILF590210 IBJ590210 HRN590210 HHR590210 GXV590210 GNZ590210 GED590210 FUH590210 FKL590210 FAP590210 EQT590210 EGX590210 DXB590210 DNF590210 DDJ590210 CTN590210 CJR590210 BZV590210 BPZ590210 BGD590210 AWH590210 AML590210 ACP590210 ST590210 IX590210 B590210 WVJ524674 WLN524674 WBR524674 VRV524674 VHZ524674 UYD524674 UOH524674 UEL524674 TUP524674 TKT524674 TAX524674 SRB524674 SHF524674 RXJ524674 RNN524674 RDR524674 QTV524674 QJZ524674 QAD524674 PQH524674 PGL524674 OWP524674 OMT524674 OCX524674 NTB524674 NJF524674 MZJ524674 MPN524674 MFR524674 LVV524674 LLZ524674 LCD524674 KSH524674 KIL524674 JYP524674 JOT524674 JEX524674 IVB524674 ILF524674 IBJ524674 HRN524674 HHR524674 GXV524674 GNZ524674 GED524674 FUH524674 FKL524674 FAP524674 EQT524674 EGX524674 DXB524674 DNF524674 DDJ524674 CTN524674 CJR524674 BZV524674 BPZ524674 BGD524674 AWH524674 AML524674 ACP524674 ST524674 IX524674 B524674 WVJ459138 WLN459138 WBR459138 VRV459138 VHZ459138 UYD459138 UOH459138 UEL459138 TUP459138 TKT459138 TAX459138 SRB459138 SHF459138 RXJ459138 RNN459138 RDR459138 QTV459138 QJZ459138 QAD459138 PQH459138 PGL459138 OWP459138 OMT459138 OCX459138 NTB459138 NJF459138 MZJ459138 MPN459138 MFR459138 LVV459138 LLZ459138 LCD459138 KSH459138 KIL459138 JYP459138 JOT459138 JEX459138 IVB459138 ILF459138 IBJ459138 HRN459138 HHR459138 GXV459138 GNZ459138 GED459138 FUH459138 FKL459138 FAP459138 EQT459138 EGX459138 DXB459138 DNF459138 DDJ459138 CTN459138 CJR459138 BZV459138 BPZ459138 BGD459138 AWH459138 AML459138 ACP459138 ST459138 IX459138 B459138 WVJ393602 WLN393602 WBR393602 VRV393602 VHZ393602 UYD393602 UOH393602 UEL393602 TUP393602 TKT393602 TAX393602 SRB393602 SHF393602 RXJ393602 RNN393602 RDR393602 QTV393602 QJZ393602 QAD393602 PQH393602 PGL393602 OWP393602 OMT393602 OCX393602 NTB393602 NJF393602 MZJ393602 MPN393602 MFR393602 LVV393602 LLZ393602 LCD393602 KSH393602 KIL393602 JYP393602 JOT393602 JEX393602 IVB393602 ILF393602 IBJ393602 HRN393602 HHR393602 GXV393602 GNZ393602 GED393602 FUH393602 FKL393602 FAP393602 EQT393602 EGX393602 DXB393602 DNF393602 DDJ393602 CTN393602 CJR393602 BZV393602 BPZ393602 BGD393602 AWH393602 AML393602 ACP393602 ST393602 IX393602 B393602 WVJ328066 WLN328066 WBR328066 VRV328066 VHZ328066 UYD328066 UOH328066 UEL328066 TUP328066 TKT328066 TAX328066 SRB328066 SHF328066 RXJ328066 RNN328066 RDR328066 QTV328066 QJZ328066 QAD328066 PQH328066 PGL328066 OWP328066 OMT328066 OCX328066 NTB328066 NJF328066 MZJ328066 MPN328066 MFR328066 LVV328066 LLZ328066 LCD328066 KSH328066 KIL328066 JYP328066 JOT328066 JEX328066 IVB328066 ILF328066 IBJ328066 HRN328066 HHR328066 GXV328066 GNZ328066 GED328066 FUH328066 FKL328066 FAP328066 EQT328066 EGX328066 DXB328066 DNF328066 DDJ328066 CTN328066 CJR328066 BZV328066 BPZ328066 BGD328066 AWH328066 AML328066 ACP328066 ST328066 IX328066 B328066 WVJ262530 WLN262530 WBR262530 VRV262530 VHZ262530 UYD262530 UOH262530 UEL262530 TUP262530 TKT262530 TAX262530 SRB262530 SHF262530 RXJ262530 RNN262530 RDR262530 QTV262530 QJZ262530 QAD262530 PQH262530 PGL262530 OWP262530 OMT262530 OCX262530 NTB262530 NJF262530 MZJ262530 MPN262530 MFR262530 LVV262530 LLZ262530 LCD262530 KSH262530 KIL262530 JYP262530 JOT262530 JEX262530 IVB262530 ILF262530 IBJ262530 HRN262530 HHR262530 GXV262530 GNZ262530 GED262530 FUH262530 FKL262530 FAP262530 EQT262530 EGX262530 DXB262530 DNF262530 DDJ262530 CTN262530 CJR262530 BZV262530 BPZ262530 BGD262530 AWH262530 AML262530 ACP262530 ST262530 IX262530 B262530 WVJ196994 WLN196994 WBR196994 VRV196994 VHZ196994 UYD196994 UOH196994 UEL196994 TUP196994 TKT196994 TAX196994 SRB196994 SHF196994 RXJ196994 RNN196994 RDR196994 QTV196994 QJZ196994 QAD196994 PQH196994 PGL196994 OWP196994 OMT196994 OCX196994 NTB196994 NJF196994 MZJ196994 MPN196994 MFR196994 LVV196994 LLZ196994 LCD196994 KSH196994 KIL196994 JYP196994 JOT196994 JEX196994 IVB196994 ILF196994 IBJ196994 HRN196994 HHR196994 GXV196994 GNZ196994 GED196994 FUH196994 FKL196994 FAP196994 EQT196994 EGX196994 DXB196994 DNF196994 DDJ196994 CTN196994 CJR196994 BZV196994 BPZ196994 BGD196994 AWH196994 AML196994 ACP196994 ST196994 IX196994 B196994 WVJ131458 WLN131458 WBR131458 VRV131458 VHZ131458 UYD131458 UOH131458 UEL131458 TUP131458 TKT131458 TAX131458 SRB131458 SHF131458 RXJ131458 RNN131458 RDR131458 QTV131458 QJZ131458 QAD131458 PQH131458 PGL131458 OWP131458 OMT131458 OCX131458 NTB131458 NJF131458 MZJ131458 MPN131458 MFR131458 LVV131458 LLZ131458 LCD131458 KSH131458 KIL131458 JYP131458 JOT131458 JEX131458 IVB131458 ILF131458 IBJ131458 HRN131458 HHR131458 GXV131458 GNZ131458 GED131458 FUH131458 FKL131458 FAP131458 EQT131458 EGX131458 DXB131458 DNF131458 DDJ131458 CTN131458 CJR131458 BZV131458 BPZ131458 BGD131458 AWH131458 AML131458 ACP131458 ST131458 IX131458 B131458 WVJ65922 WLN65922 WBR65922 VRV65922 VHZ65922 UYD65922 UOH65922 UEL65922 TUP65922 TKT65922 TAX65922 SRB65922 SHF65922 RXJ65922 RNN65922 RDR65922 QTV65922 QJZ65922 QAD65922 PQH65922 PGL65922 OWP65922 OMT65922 OCX65922 NTB65922 NJF65922 MZJ65922 MPN65922 MFR65922 LVV65922 LLZ65922 LCD65922 KSH65922 KIL65922 JYP65922 JOT65922 JEX65922 IVB65922 ILF65922 IBJ65922 HRN65922 HHR65922 GXV65922 GNZ65922 GED65922 FUH65922 FKL65922 FAP65922 EQT65922 EGX65922 DXB65922 DNF65922 DDJ65922 CTN65922 CJR65922 BZV65922 BPZ65922 BGD65922 AWH65922 AML65922 ACP65922 ST65922 IX65922 B65922 WVJ385 WLN385 WBR385 VRV385 VHZ385 UYD385 UOH385 UEL385 TUP385 TKT385 TAX385 SRB385 SHF385 RXJ385 RNN385 RDR385 QTV385 QJZ385 QAD385 PQH385 PGL385 OWP385 OMT385 OCX385 NTB385 NJF385 MZJ385 MPN385 MFR385 LVV385 LLZ385 LCD385 KSH385 KIL385 JYP385 JOT385 JEX385 IVB385 ILF385 IBJ385 HRN385 HHR385 GXV385 GNZ385 GED385 FUH385 FKL385 FAP385 EQT385 EGX385 DXB385 DNF385 DDJ385 CTN385 CJR385 BZV385 BPZ385 BGD385 AWH385 AML385 ACP385 ST385 IX385 MZJ983261 WVJ983335 WLN983335 WBR983335 VRV983335 VHZ983335 UYD983335 UOH983335 UEL983335 TUP983335 TKT983335 TAX983335 SRB983335 SHF983335 RXJ983335 RNN983335 RDR983335 QTV983335 QJZ983335 QAD983335 PQH983335 PGL983335 OWP983335 OMT983335 OCX983335 NTB983335 NJF983335 MZJ983335 MPN983335 MFR983335 LVV983335 LLZ983335 LCD983335 KSH983335 KIL983335 JYP983335 JOT983335 JEX983335 IVB983335 ILF983335 IBJ983335 HRN983335 HHR983335 GXV983335 GNZ983335 GED983335 FUH983335 FKL983335 FAP983335 EQT983335 EGX983335 DXB983335 DNF983335 DDJ983335 CTN983335 CJR983335 BZV983335 BPZ983335 BGD983335 AWH983335 AML983335 ACP983335 ST983335 IX983335 B983335 WVJ917799 WLN917799 WBR917799 VRV917799 VHZ917799 UYD917799 UOH917799 UEL917799 TUP917799 TKT917799 TAX917799 SRB917799 SHF917799 RXJ917799 RNN917799 RDR917799 QTV917799 QJZ917799 QAD917799 PQH917799 PGL917799 OWP917799 OMT917799 OCX917799 NTB917799 NJF917799 MZJ917799 MPN917799 MFR917799 LVV917799 LLZ917799 LCD917799 KSH917799 KIL917799 JYP917799 JOT917799 JEX917799 IVB917799 ILF917799 IBJ917799 HRN917799 HHR917799 GXV917799 GNZ917799 GED917799 FUH917799 FKL917799 FAP917799 EQT917799 EGX917799 DXB917799 DNF917799 DDJ917799 CTN917799 CJR917799 BZV917799 BPZ917799 BGD917799 AWH917799 AML917799 ACP917799 ST917799 IX917799 B917799 WVJ852263 WLN852263 WBR852263 VRV852263 VHZ852263 UYD852263 UOH852263 UEL852263 TUP852263 TKT852263 TAX852263 SRB852263 SHF852263 RXJ852263 RNN852263 RDR852263 QTV852263 QJZ852263 QAD852263 PQH852263 PGL852263 OWP852263 OMT852263 OCX852263 NTB852263 NJF852263 MZJ852263 MPN852263 MFR852263 LVV852263 LLZ852263 LCD852263 KSH852263 KIL852263 JYP852263 JOT852263 JEX852263 IVB852263 ILF852263 IBJ852263 HRN852263 HHR852263 GXV852263 GNZ852263 GED852263 FUH852263 FKL852263 FAP852263 EQT852263 EGX852263 DXB852263 DNF852263 DDJ852263 CTN852263 CJR852263 BZV852263 BPZ852263 BGD852263 AWH852263 AML852263 ACP852263 ST852263 IX852263 B852263 WVJ786727 WLN786727 WBR786727 VRV786727 VHZ786727 UYD786727 UOH786727 UEL786727 TUP786727 TKT786727 TAX786727 SRB786727 SHF786727 RXJ786727 RNN786727 RDR786727 QTV786727 QJZ786727 QAD786727 PQH786727 PGL786727 OWP786727 OMT786727 OCX786727 NTB786727 NJF786727 MZJ786727 MPN786727 MFR786727 LVV786727 LLZ786727 LCD786727 KSH786727 KIL786727 JYP786727 JOT786727 JEX786727 IVB786727 ILF786727 IBJ786727 HRN786727 HHR786727 GXV786727 GNZ786727 GED786727 FUH786727 FKL786727 FAP786727 EQT786727 EGX786727 DXB786727 DNF786727 DDJ786727 CTN786727 CJR786727 BZV786727 BPZ786727 BGD786727 AWH786727 AML786727 ACP786727 ST786727 IX786727 B786727 WVJ721191 WLN721191 WBR721191 VRV721191 VHZ721191 UYD721191 UOH721191 UEL721191 TUP721191 TKT721191 TAX721191 SRB721191 SHF721191 RXJ721191 RNN721191 RDR721191 QTV721191 QJZ721191 QAD721191 PQH721191 PGL721191 OWP721191 OMT721191 OCX721191 NTB721191 NJF721191 MZJ721191 MPN721191 MFR721191 LVV721191 LLZ721191 LCD721191 KSH721191 KIL721191 JYP721191 JOT721191 JEX721191 IVB721191 ILF721191 IBJ721191 HRN721191 HHR721191 GXV721191 GNZ721191 GED721191 FUH721191 FKL721191 FAP721191 EQT721191 EGX721191 DXB721191 DNF721191 DDJ721191 CTN721191 CJR721191 BZV721191 BPZ721191 BGD721191 AWH721191 AML721191 ACP721191 ST721191 IX721191 B721191 WVJ655655 WLN655655 WBR655655 VRV655655 VHZ655655 UYD655655 UOH655655 UEL655655 TUP655655 TKT655655 TAX655655 SRB655655 SHF655655 RXJ655655 RNN655655 RDR655655 QTV655655 QJZ655655 QAD655655 PQH655655 PGL655655 OWP655655 OMT655655 OCX655655 NTB655655 NJF655655 MZJ655655 MPN655655 MFR655655 LVV655655 LLZ655655 LCD655655 KSH655655 KIL655655 JYP655655 JOT655655 JEX655655 IVB655655 ILF655655 IBJ655655 HRN655655 HHR655655 GXV655655 GNZ655655 GED655655 FUH655655 FKL655655 FAP655655 EQT655655 EGX655655 DXB655655 DNF655655 DDJ655655 CTN655655 CJR655655 BZV655655 BPZ655655 BGD655655 AWH655655 AML655655 ACP655655 ST655655 IX655655 B655655 WVJ590119 WLN590119 WBR590119 VRV590119 VHZ590119 UYD590119 UOH590119 UEL590119 TUP590119 TKT590119 TAX590119 SRB590119 SHF590119 RXJ590119 RNN590119 RDR590119 QTV590119 QJZ590119 QAD590119 PQH590119 PGL590119 OWP590119 OMT590119 OCX590119 NTB590119 NJF590119 MZJ590119 MPN590119 MFR590119 LVV590119 LLZ590119 LCD590119 KSH590119 KIL590119 JYP590119 JOT590119 JEX590119 IVB590119 ILF590119 IBJ590119 HRN590119 HHR590119 GXV590119 GNZ590119 GED590119 FUH590119 FKL590119 FAP590119 EQT590119 EGX590119 DXB590119 DNF590119 DDJ590119 CTN590119 CJR590119 BZV590119 BPZ590119 BGD590119 AWH590119 AML590119 ACP590119 ST590119 IX590119 B590119 WVJ524583 WLN524583 WBR524583 VRV524583 VHZ524583 UYD524583 UOH524583 UEL524583 TUP524583 TKT524583 TAX524583 SRB524583 SHF524583 RXJ524583 RNN524583 RDR524583 QTV524583 QJZ524583 QAD524583 PQH524583 PGL524583 OWP524583 OMT524583 OCX524583 NTB524583 NJF524583 MZJ524583 MPN524583 MFR524583 LVV524583 LLZ524583 LCD524583 KSH524583 KIL524583 JYP524583 JOT524583 JEX524583 IVB524583 ILF524583 IBJ524583 HRN524583 HHR524583 GXV524583 GNZ524583 GED524583 FUH524583 FKL524583 FAP524583 EQT524583 EGX524583 DXB524583 DNF524583 DDJ524583 CTN524583 CJR524583 BZV524583 BPZ524583 BGD524583 AWH524583 AML524583 ACP524583 ST524583 IX524583 B524583 WVJ459047 WLN459047 WBR459047 VRV459047 VHZ459047 UYD459047 UOH459047 UEL459047 TUP459047 TKT459047 TAX459047 SRB459047 SHF459047 RXJ459047 RNN459047 RDR459047 QTV459047 QJZ459047 QAD459047 PQH459047 PGL459047 OWP459047 OMT459047 OCX459047 NTB459047 NJF459047 MZJ459047 MPN459047 MFR459047 LVV459047 LLZ459047 LCD459047 KSH459047 KIL459047 JYP459047 JOT459047 JEX459047 IVB459047 ILF459047 IBJ459047 HRN459047 HHR459047 GXV459047 GNZ459047 GED459047 FUH459047 FKL459047 FAP459047 EQT459047 EGX459047 DXB459047 DNF459047 DDJ459047 CTN459047 CJR459047 BZV459047 BPZ459047 BGD459047 AWH459047 AML459047 ACP459047 ST459047 IX459047 B459047 WVJ393511 WLN393511 WBR393511 VRV393511 VHZ393511 UYD393511 UOH393511 UEL393511 TUP393511 TKT393511 TAX393511 SRB393511 SHF393511 RXJ393511 RNN393511 RDR393511 QTV393511 QJZ393511 QAD393511 PQH393511 PGL393511 OWP393511 OMT393511 OCX393511 NTB393511 NJF393511 MZJ393511 MPN393511 MFR393511 LVV393511 LLZ393511 LCD393511 KSH393511 KIL393511 JYP393511 JOT393511 JEX393511 IVB393511 ILF393511 IBJ393511 HRN393511 HHR393511 GXV393511 GNZ393511 GED393511 FUH393511 FKL393511 FAP393511 EQT393511 EGX393511 DXB393511 DNF393511 DDJ393511 CTN393511 CJR393511 BZV393511 BPZ393511 BGD393511 AWH393511 AML393511 ACP393511 ST393511 IX393511 B393511 WVJ327975 WLN327975 WBR327975 VRV327975 VHZ327975 UYD327975 UOH327975 UEL327975 TUP327975 TKT327975 TAX327975 SRB327975 SHF327975 RXJ327975 RNN327975 RDR327975 QTV327975 QJZ327975 QAD327975 PQH327975 PGL327975 OWP327975 OMT327975 OCX327975 NTB327975 NJF327975 MZJ327975 MPN327975 MFR327975 LVV327975 LLZ327975 LCD327975 KSH327975 KIL327975 JYP327975 JOT327975 JEX327975 IVB327975 ILF327975 IBJ327975 HRN327975 HHR327975 GXV327975 GNZ327975 GED327975 FUH327975 FKL327975 FAP327975 EQT327975 EGX327975 DXB327975 DNF327975 DDJ327975 CTN327975 CJR327975 BZV327975 BPZ327975 BGD327975 AWH327975 AML327975 ACP327975 ST327975 IX327975 B327975 WVJ262439 WLN262439 WBR262439 VRV262439 VHZ262439 UYD262439 UOH262439 UEL262439 TUP262439 TKT262439 TAX262439 SRB262439 SHF262439 RXJ262439 RNN262439 RDR262439 QTV262439 QJZ262439 QAD262439 PQH262439 PGL262439 OWP262439 OMT262439 OCX262439 NTB262439 NJF262439 MZJ262439 MPN262439 MFR262439 LVV262439 LLZ262439 LCD262439 KSH262439 KIL262439 JYP262439 JOT262439 JEX262439 IVB262439 ILF262439 IBJ262439 HRN262439 HHR262439 GXV262439 GNZ262439 GED262439 FUH262439 FKL262439 FAP262439 EQT262439 EGX262439 DXB262439 DNF262439 DDJ262439 CTN262439 CJR262439 BZV262439 BPZ262439 BGD262439 AWH262439 AML262439 ACP262439 ST262439 IX262439 B262439 WVJ196903 WLN196903 WBR196903 VRV196903 VHZ196903 UYD196903 UOH196903 UEL196903 TUP196903 TKT196903 TAX196903 SRB196903 SHF196903 RXJ196903 RNN196903 RDR196903 QTV196903 QJZ196903 QAD196903 PQH196903 PGL196903 OWP196903 OMT196903 OCX196903 NTB196903 NJF196903 MZJ196903 MPN196903 MFR196903 LVV196903 LLZ196903 LCD196903 KSH196903 KIL196903 JYP196903 JOT196903 JEX196903 IVB196903 ILF196903 IBJ196903 HRN196903 HHR196903 GXV196903 GNZ196903 GED196903 FUH196903 FKL196903 FAP196903 EQT196903 EGX196903 DXB196903 DNF196903 DDJ196903 CTN196903 CJR196903 BZV196903 BPZ196903 BGD196903 AWH196903 AML196903 ACP196903 ST196903 IX196903 B196903 WVJ131367 WLN131367 WBR131367 VRV131367 VHZ131367 UYD131367 UOH131367 UEL131367 TUP131367 TKT131367 TAX131367 SRB131367 SHF131367 RXJ131367 RNN131367 RDR131367 QTV131367 QJZ131367 QAD131367 PQH131367 PGL131367 OWP131367 OMT131367 OCX131367 NTB131367 NJF131367 MZJ131367 MPN131367 MFR131367 LVV131367 LLZ131367 LCD131367 KSH131367 KIL131367 JYP131367 JOT131367 JEX131367 IVB131367 ILF131367 IBJ131367 HRN131367 HHR131367 GXV131367 GNZ131367 GED131367 FUH131367 FKL131367 FAP131367 EQT131367 EGX131367 DXB131367 DNF131367 DDJ131367 CTN131367 CJR131367 BZV131367 BPZ131367 BGD131367 AWH131367 AML131367 ACP131367 ST131367 IX131367 B131367 WVJ65831 WLN65831 WBR65831 VRV65831 VHZ65831 UYD65831 UOH65831 UEL65831 TUP65831 TKT65831 TAX65831 SRB65831 SHF65831 RXJ65831 RNN65831 RDR65831 QTV65831 QJZ65831 QAD65831 PQH65831 PGL65831 OWP65831 OMT65831 OCX65831 NTB65831 NJF65831 MZJ65831 MPN65831 MFR65831 LVV65831 LLZ65831 LCD65831 KSH65831 KIL65831 JYP65831 JOT65831 JEX65831 IVB65831 ILF65831 IBJ65831 HRN65831 HHR65831 GXV65831 GNZ65831 GED65831 FUH65831 FKL65831 FAP65831 EQT65831 EGX65831 DXB65831 DNF65831 DDJ65831 CTN65831 CJR65831 BZV65831 BPZ65831 BGD65831 AWH65831 AML65831 ACP65831 ST65831 IX65831 B65831 WVJ294 WLN294 WBR294 VRV294 VHZ294 UYD294 UOH294 UEL294 TUP294 TKT294 TAX294 SRB294 SHF294 RXJ294 RNN294 RDR294 QTV294 QJZ294 QAD294 PQH294 PGL294 OWP294 OMT294 OCX294 NTB294 NJF294 MZJ294 MPN294 MFR294 LVV294 LLZ294 LCD294 KSH294 KIL294 JYP294 JOT294 JEX294 IVB294 ILF294 IBJ294 HRN294 HHR294 GXV294 GNZ294 GED294 FUH294 FKL294 FAP294 EQT294 EGX294 DXB294 DNF294 DDJ294 CTN294 CJR294 BZV294 BPZ294 BGD294 AWH294 AML294 ACP294 ST294 IX294 MPN983261 WVJ983142 WLN983142 WBR983142 VRV983142 VHZ983142 UYD983142 UOH983142 UEL983142 TUP983142 TKT983142 TAX983142 SRB983142 SHF983142 RXJ983142 RNN983142 RDR983142 QTV983142 QJZ983142 QAD983142 PQH983142 PGL983142 OWP983142 OMT983142 OCX983142 NTB983142 NJF983142 MZJ983142 MPN983142 MFR983142 LVV983142 LLZ983142 LCD983142 KSH983142 KIL983142 JYP983142 JOT983142 JEX983142 IVB983142 ILF983142 IBJ983142 HRN983142 HHR983142 GXV983142 GNZ983142 GED983142 FUH983142 FKL983142 FAP983142 EQT983142 EGX983142 DXB983142 DNF983142 DDJ983142 CTN983142 CJR983142 BZV983142 BPZ983142 BGD983142 AWH983142 AML983142 ACP983142 ST983142 IX983142 B983142 WVJ917606 WLN917606 WBR917606 VRV917606 VHZ917606 UYD917606 UOH917606 UEL917606 TUP917606 TKT917606 TAX917606 SRB917606 SHF917606 RXJ917606 RNN917606 RDR917606 QTV917606 QJZ917606 QAD917606 PQH917606 PGL917606 OWP917606 OMT917606 OCX917606 NTB917606 NJF917606 MZJ917606 MPN917606 MFR917606 LVV917606 LLZ917606 LCD917606 KSH917606 KIL917606 JYP917606 JOT917606 JEX917606 IVB917606 ILF917606 IBJ917606 HRN917606 HHR917606 GXV917606 GNZ917606 GED917606 FUH917606 FKL917606 FAP917606 EQT917606 EGX917606 DXB917606 DNF917606 DDJ917606 CTN917606 CJR917606 BZV917606 BPZ917606 BGD917606 AWH917606 AML917606 ACP917606 ST917606 IX917606 B917606 WVJ852070 WLN852070 WBR852070 VRV852070 VHZ852070 UYD852070 UOH852070 UEL852070 TUP852070 TKT852070 TAX852070 SRB852070 SHF852070 RXJ852070 RNN852070 RDR852070 QTV852070 QJZ852070 QAD852070 PQH852070 PGL852070 OWP852070 OMT852070 OCX852070 NTB852070 NJF852070 MZJ852070 MPN852070 MFR852070 LVV852070 LLZ852070 LCD852070 KSH852070 KIL852070 JYP852070 JOT852070 JEX852070 IVB852070 ILF852070 IBJ852070 HRN852070 HHR852070 GXV852070 GNZ852070 GED852070 FUH852070 FKL852070 FAP852070 EQT852070 EGX852070 DXB852070 DNF852070 DDJ852070 CTN852070 CJR852070 BZV852070 BPZ852070 BGD852070 AWH852070 AML852070 ACP852070 ST852070 IX852070 B852070 WVJ786534 WLN786534 WBR786534 VRV786534 VHZ786534 UYD786534 UOH786534 UEL786534 TUP786534 TKT786534 TAX786534 SRB786534 SHF786534 RXJ786534 RNN786534 RDR786534 QTV786534 QJZ786534 QAD786534 PQH786534 PGL786534 OWP786534 OMT786534 OCX786534 NTB786534 NJF786534 MZJ786534 MPN786534 MFR786534 LVV786534 LLZ786534 LCD786534 KSH786534 KIL786534 JYP786534 JOT786534 JEX786534 IVB786534 ILF786534 IBJ786534 HRN786534 HHR786534 GXV786534 GNZ786534 GED786534 FUH786534 FKL786534 FAP786534 EQT786534 EGX786534 DXB786534 DNF786534 DDJ786534 CTN786534 CJR786534 BZV786534 BPZ786534 BGD786534 AWH786534 AML786534 ACP786534 ST786534 IX786534 B786534 WVJ720998 WLN720998 WBR720998 VRV720998 VHZ720998 UYD720998 UOH720998 UEL720998 TUP720998 TKT720998 TAX720998 SRB720998 SHF720998 RXJ720998 RNN720998 RDR720998 QTV720998 QJZ720998 QAD720998 PQH720998 PGL720998 OWP720998 OMT720998 OCX720998 NTB720998 NJF720998 MZJ720998 MPN720998 MFR720998 LVV720998 LLZ720998 LCD720998 KSH720998 KIL720998 JYP720998 JOT720998 JEX720998 IVB720998 ILF720998 IBJ720998 HRN720998 HHR720998 GXV720998 GNZ720998 GED720998 FUH720998 FKL720998 FAP720998 EQT720998 EGX720998 DXB720998 DNF720998 DDJ720998 CTN720998 CJR720998 BZV720998 BPZ720998 BGD720998 AWH720998 AML720998 ACP720998 ST720998 IX720998 B720998 WVJ655462 WLN655462 WBR655462 VRV655462 VHZ655462 UYD655462 UOH655462 UEL655462 TUP655462 TKT655462 TAX655462 SRB655462 SHF655462 RXJ655462 RNN655462 RDR655462 QTV655462 QJZ655462 QAD655462 PQH655462 PGL655462 OWP655462 OMT655462 OCX655462 NTB655462 NJF655462 MZJ655462 MPN655462 MFR655462 LVV655462 LLZ655462 LCD655462 KSH655462 KIL655462 JYP655462 JOT655462 JEX655462 IVB655462 ILF655462 IBJ655462 HRN655462 HHR655462 GXV655462 GNZ655462 GED655462 FUH655462 FKL655462 FAP655462 EQT655462 EGX655462 DXB655462 DNF655462 DDJ655462 CTN655462 CJR655462 BZV655462 BPZ655462 BGD655462 AWH655462 AML655462 ACP655462 ST655462 IX655462 B655462 WVJ589926 WLN589926 WBR589926 VRV589926 VHZ589926 UYD589926 UOH589926 UEL589926 TUP589926 TKT589926 TAX589926 SRB589926 SHF589926 RXJ589926 RNN589926 RDR589926 QTV589926 QJZ589926 QAD589926 PQH589926 PGL589926 OWP589926 OMT589926 OCX589926 NTB589926 NJF589926 MZJ589926 MPN589926 MFR589926 LVV589926 LLZ589926 LCD589926 KSH589926 KIL589926 JYP589926 JOT589926 JEX589926 IVB589926 ILF589926 IBJ589926 HRN589926 HHR589926 GXV589926 GNZ589926 GED589926 FUH589926 FKL589926 FAP589926 EQT589926 EGX589926 DXB589926 DNF589926 DDJ589926 CTN589926 CJR589926 BZV589926 BPZ589926 BGD589926 AWH589926 AML589926 ACP589926 ST589926 IX589926 B589926 WVJ524390 WLN524390 WBR524390 VRV524390 VHZ524390 UYD524390 UOH524390 UEL524390 TUP524390 TKT524390 TAX524390 SRB524390 SHF524390 RXJ524390 RNN524390 RDR524390 QTV524390 QJZ524390 QAD524390 PQH524390 PGL524390 OWP524390 OMT524390 OCX524390 NTB524390 NJF524390 MZJ524390 MPN524390 MFR524390 LVV524390 LLZ524390 LCD524390 KSH524390 KIL524390 JYP524390 JOT524390 JEX524390 IVB524390 ILF524390 IBJ524390 HRN524390 HHR524390 GXV524390 GNZ524390 GED524390 FUH524390 FKL524390 FAP524390 EQT524390 EGX524390 DXB524390 DNF524390 DDJ524390 CTN524390 CJR524390 BZV524390 BPZ524390 BGD524390 AWH524390 AML524390 ACP524390 ST524390 IX524390 B524390 WVJ458854 WLN458854 WBR458854 VRV458854 VHZ458854 UYD458854 UOH458854 UEL458854 TUP458854 TKT458854 TAX458854 SRB458854 SHF458854 RXJ458854 RNN458854 RDR458854 QTV458854 QJZ458854 QAD458854 PQH458854 PGL458854 OWP458854 OMT458854 OCX458854 NTB458854 NJF458854 MZJ458854 MPN458854 MFR458854 LVV458854 LLZ458854 LCD458854 KSH458854 KIL458854 JYP458854 JOT458854 JEX458854 IVB458854 ILF458854 IBJ458854 HRN458854 HHR458854 GXV458854 GNZ458854 GED458854 FUH458854 FKL458854 FAP458854 EQT458854 EGX458854 DXB458854 DNF458854 DDJ458854 CTN458854 CJR458854 BZV458854 BPZ458854 BGD458854 AWH458854 AML458854 ACP458854 ST458854 IX458854 B458854 WVJ393318 WLN393318 WBR393318 VRV393318 VHZ393318 UYD393318 UOH393318 UEL393318 TUP393318 TKT393318 TAX393318 SRB393318 SHF393318 RXJ393318 RNN393318 RDR393318 QTV393318 QJZ393318 QAD393318 PQH393318 PGL393318 OWP393318 OMT393318 OCX393318 NTB393318 NJF393318 MZJ393318 MPN393318 MFR393318 LVV393318 LLZ393318 LCD393318 KSH393318 KIL393318 JYP393318 JOT393318 JEX393318 IVB393318 ILF393318 IBJ393318 HRN393318 HHR393318 GXV393318 GNZ393318 GED393318 FUH393318 FKL393318 FAP393318 EQT393318 EGX393318 DXB393318 DNF393318 DDJ393318 CTN393318 CJR393318 BZV393318 BPZ393318 BGD393318 AWH393318 AML393318 ACP393318 ST393318 IX393318 B393318 WVJ327782 WLN327782 WBR327782 VRV327782 VHZ327782 UYD327782 UOH327782 UEL327782 TUP327782 TKT327782 TAX327782 SRB327782 SHF327782 RXJ327782 RNN327782 RDR327782 QTV327782 QJZ327782 QAD327782 PQH327782 PGL327782 OWP327782 OMT327782 OCX327782 NTB327782 NJF327782 MZJ327782 MPN327782 MFR327782 LVV327782 LLZ327782 LCD327782 KSH327782 KIL327782 JYP327782 JOT327782 JEX327782 IVB327782 ILF327782 IBJ327782 HRN327782 HHR327782 GXV327782 GNZ327782 GED327782 FUH327782 FKL327782 FAP327782 EQT327782 EGX327782 DXB327782 DNF327782 DDJ327782 CTN327782 CJR327782 BZV327782 BPZ327782 BGD327782 AWH327782 AML327782 ACP327782 ST327782 IX327782 B327782 WVJ262246 WLN262246 WBR262246 VRV262246 VHZ262246 UYD262246 UOH262246 UEL262246 TUP262246 TKT262246 TAX262246 SRB262246 SHF262246 RXJ262246 RNN262246 RDR262246 QTV262246 QJZ262246 QAD262246 PQH262246 PGL262246 OWP262246 OMT262246 OCX262246 NTB262246 NJF262246 MZJ262246 MPN262246 MFR262246 LVV262246 LLZ262246 LCD262246 KSH262246 KIL262246 JYP262246 JOT262246 JEX262246 IVB262246 ILF262246 IBJ262246 HRN262246 HHR262246 GXV262246 GNZ262246 GED262246 FUH262246 FKL262246 FAP262246 EQT262246 EGX262246 DXB262246 DNF262246 DDJ262246 CTN262246 CJR262246 BZV262246 BPZ262246 BGD262246 AWH262246 AML262246 ACP262246 ST262246 IX262246 B262246 WVJ196710 WLN196710 WBR196710 VRV196710 VHZ196710 UYD196710 UOH196710 UEL196710 TUP196710 TKT196710 TAX196710 SRB196710 SHF196710 RXJ196710 RNN196710 RDR196710 QTV196710 QJZ196710 QAD196710 PQH196710 PGL196710 OWP196710 OMT196710 OCX196710 NTB196710 NJF196710 MZJ196710 MPN196710 MFR196710 LVV196710 LLZ196710 LCD196710 KSH196710 KIL196710 JYP196710 JOT196710 JEX196710 IVB196710 ILF196710 IBJ196710 HRN196710 HHR196710 GXV196710 GNZ196710 GED196710 FUH196710 FKL196710 FAP196710 EQT196710 EGX196710 DXB196710 DNF196710 DDJ196710 CTN196710 CJR196710 BZV196710 BPZ196710 BGD196710 AWH196710 AML196710 ACP196710 ST196710 IX196710 B196710 WVJ131174 WLN131174 WBR131174 VRV131174 VHZ131174 UYD131174 UOH131174 UEL131174 TUP131174 TKT131174 TAX131174 SRB131174 SHF131174 RXJ131174 RNN131174 RDR131174 QTV131174 QJZ131174 QAD131174 PQH131174 PGL131174 OWP131174 OMT131174 OCX131174 NTB131174 NJF131174 MZJ131174 MPN131174 MFR131174 LVV131174 LLZ131174 LCD131174 KSH131174 KIL131174 JYP131174 JOT131174 JEX131174 IVB131174 ILF131174 IBJ131174 HRN131174 HHR131174 GXV131174 GNZ131174 GED131174 FUH131174 FKL131174 FAP131174 EQT131174 EGX131174 DXB131174 DNF131174 DDJ131174 CTN131174 CJR131174 BZV131174 BPZ131174 BGD131174 AWH131174 AML131174 ACP131174 ST131174 IX131174 B131174 WVJ65638 WLN65638 WBR65638 VRV65638 VHZ65638 UYD65638 UOH65638 UEL65638 TUP65638 TKT65638 TAX65638 SRB65638 SHF65638 RXJ65638 RNN65638 RDR65638 QTV65638 QJZ65638 QAD65638 PQH65638 PGL65638 OWP65638 OMT65638 OCX65638 NTB65638 NJF65638 MZJ65638 MPN65638 MFR65638 LVV65638 LLZ65638 LCD65638 KSH65638 KIL65638 JYP65638 JOT65638 JEX65638 IVB65638 ILF65638 IBJ65638 HRN65638 HHR65638 GXV65638 GNZ65638 GED65638 FUH65638 FKL65638 FAP65638 EQT65638 EGX65638 DXB65638 DNF65638 DDJ65638 CTN65638 CJR65638 BZV65638 BPZ65638 BGD65638 AWH65638 AML65638 ACP65638 ST65638 IX65638 B65638 WVJ100 WLN100 WBR100 VRV100 VHZ100 UYD100 UOH100 UEL100 TUP100 TKT100 TAX100 SRB100 SHF100 RXJ100 RNN100 RDR100 QTV100 QJZ100 QAD100 PQH100 PGL100 OWP100 OMT100 OCX100 NTB100 NJF100 MZJ100 MPN100 MFR100 LVV100 LLZ100 LCD100 KSH100 KIL100 JYP100 JOT100 JEX100 IVB100 ILF100 IBJ100 HRN100 HHR100 GXV100 GNZ100 GED100 FUH100 FKL100 FAP100 EQT100 EGX100 DXB100 DNF100 DDJ100 CTN100 CJR100 BZV100 BPZ100 BGD100 AWH100 AML100 ACP100 ST100 IX100 MFR983261 WVJ983405 WLN983405 WBR983405 VRV983405 VHZ983405 UYD983405 UOH983405 UEL983405 TUP983405 TKT983405 TAX983405 SRB983405 SHF983405 RXJ983405 RNN983405 RDR983405 QTV983405 QJZ983405 QAD983405 PQH983405 PGL983405 OWP983405 OMT983405 OCX983405 NTB983405 NJF983405 MZJ983405 MPN983405 MFR983405 LVV983405 LLZ983405 LCD983405 KSH983405 KIL983405 JYP983405 JOT983405 JEX983405 IVB983405 ILF983405 IBJ983405 HRN983405 HHR983405 GXV983405 GNZ983405 GED983405 FUH983405 FKL983405 FAP983405 EQT983405 EGX983405 DXB983405 DNF983405 DDJ983405 CTN983405 CJR983405 BZV983405 BPZ983405 BGD983405 AWH983405 AML983405 ACP983405 ST983405 IX983405 B983405 WVJ917869 WLN917869 WBR917869 VRV917869 VHZ917869 UYD917869 UOH917869 UEL917869 TUP917869 TKT917869 TAX917869 SRB917869 SHF917869 RXJ917869 RNN917869 RDR917869 QTV917869 QJZ917869 QAD917869 PQH917869 PGL917869 OWP917869 OMT917869 OCX917869 NTB917869 NJF917869 MZJ917869 MPN917869 MFR917869 LVV917869 LLZ917869 LCD917869 KSH917869 KIL917869 JYP917869 JOT917869 JEX917869 IVB917869 ILF917869 IBJ917869 HRN917869 HHR917869 GXV917869 GNZ917869 GED917869 FUH917869 FKL917869 FAP917869 EQT917869 EGX917869 DXB917869 DNF917869 DDJ917869 CTN917869 CJR917869 BZV917869 BPZ917869 BGD917869 AWH917869 AML917869 ACP917869 ST917869 IX917869 B917869 WVJ852333 WLN852333 WBR852333 VRV852333 VHZ852333 UYD852333 UOH852333 UEL852333 TUP852333 TKT852333 TAX852333 SRB852333 SHF852333 RXJ852333 RNN852333 RDR852333 QTV852333 QJZ852333 QAD852333 PQH852333 PGL852333 OWP852333 OMT852333 OCX852333 NTB852333 NJF852333 MZJ852333 MPN852333 MFR852333 LVV852333 LLZ852333 LCD852333 KSH852333 KIL852333 JYP852333 JOT852333 JEX852333 IVB852333 ILF852333 IBJ852333 HRN852333 HHR852333 GXV852333 GNZ852333 GED852333 FUH852333 FKL852333 FAP852333 EQT852333 EGX852333 DXB852333 DNF852333 DDJ852333 CTN852333 CJR852333 BZV852333 BPZ852333 BGD852333 AWH852333 AML852333 ACP852333 ST852333 IX852333 B852333 WVJ786797 WLN786797 WBR786797 VRV786797 VHZ786797 UYD786797 UOH786797 UEL786797 TUP786797 TKT786797 TAX786797 SRB786797 SHF786797 RXJ786797 RNN786797 RDR786797 QTV786797 QJZ786797 QAD786797 PQH786797 PGL786797 OWP786797 OMT786797 OCX786797 NTB786797 NJF786797 MZJ786797 MPN786797 MFR786797 LVV786797 LLZ786797 LCD786797 KSH786797 KIL786797 JYP786797 JOT786797 JEX786797 IVB786797 ILF786797 IBJ786797 HRN786797 HHR786797 GXV786797 GNZ786797 GED786797 FUH786797 FKL786797 FAP786797 EQT786797 EGX786797 DXB786797 DNF786797 DDJ786797 CTN786797 CJR786797 BZV786797 BPZ786797 BGD786797 AWH786797 AML786797 ACP786797 ST786797 IX786797 B786797 WVJ721261 WLN721261 WBR721261 VRV721261 VHZ721261 UYD721261 UOH721261 UEL721261 TUP721261 TKT721261 TAX721261 SRB721261 SHF721261 RXJ721261 RNN721261 RDR721261 QTV721261 QJZ721261 QAD721261 PQH721261 PGL721261 OWP721261 OMT721261 OCX721261 NTB721261 NJF721261 MZJ721261 MPN721261 MFR721261 LVV721261 LLZ721261 LCD721261 KSH721261 KIL721261 JYP721261 JOT721261 JEX721261 IVB721261 ILF721261 IBJ721261 HRN721261 HHR721261 GXV721261 GNZ721261 GED721261 FUH721261 FKL721261 FAP721261 EQT721261 EGX721261 DXB721261 DNF721261 DDJ721261 CTN721261 CJR721261 BZV721261 BPZ721261 BGD721261 AWH721261 AML721261 ACP721261 ST721261 IX721261 B721261 WVJ655725 WLN655725 WBR655725 VRV655725 VHZ655725 UYD655725 UOH655725 UEL655725 TUP655725 TKT655725 TAX655725 SRB655725 SHF655725 RXJ655725 RNN655725 RDR655725 QTV655725 QJZ655725 QAD655725 PQH655725 PGL655725 OWP655725 OMT655725 OCX655725 NTB655725 NJF655725 MZJ655725 MPN655725 MFR655725 LVV655725 LLZ655725 LCD655725 KSH655725 KIL655725 JYP655725 JOT655725 JEX655725 IVB655725 ILF655725 IBJ655725 HRN655725 HHR655725 GXV655725 GNZ655725 GED655725 FUH655725 FKL655725 FAP655725 EQT655725 EGX655725 DXB655725 DNF655725 DDJ655725 CTN655725 CJR655725 BZV655725 BPZ655725 BGD655725 AWH655725 AML655725 ACP655725 ST655725 IX655725 B655725 WVJ590189 WLN590189 WBR590189 VRV590189 VHZ590189 UYD590189 UOH590189 UEL590189 TUP590189 TKT590189 TAX590189 SRB590189 SHF590189 RXJ590189 RNN590189 RDR590189 QTV590189 QJZ590189 QAD590189 PQH590189 PGL590189 OWP590189 OMT590189 OCX590189 NTB590189 NJF590189 MZJ590189 MPN590189 MFR590189 LVV590189 LLZ590189 LCD590189 KSH590189 KIL590189 JYP590189 JOT590189 JEX590189 IVB590189 ILF590189 IBJ590189 HRN590189 HHR590189 GXV590189 GNZ590189 GED590189 FUH590189 FKL590189 FAP590189 EQT590189 EGX590189 DXB590189 DNF590189 DDJ590189 CTN590189 CJR590189 BZV590189 BPZ590189 BGD590189 AWH590189 AML590189 ACP590189 ST590189 IX590189 B590189 WVJ524653 WLN524653 WBR524653 VRV524653 VHZ524653 UYD524653 UOH524653 UEL524653 TUP524653 TKT524653 TAX524653 SRB524653 SHF524653 RXJ524653 RNN524653 RDR524653 QTV524653 QJZ524653 QAD524653 PQH524653 PGL524653 OWP524653 OMT524653 OCX524653 NTB524653 NJF524653 MZJ524653 MPN524653 MFR524653 LVV524653 LLZ524653 LCD524653 KSH524653 KIL524653 JYP524653 JOT524653 JEX524653 IVB524653 ILF524653 IBJ524653 HRN524653 HHR524653 GXV524653 GNZ524653 GED524653 FUH524653 FKL524653 FAP524653 EQT524653 EGX524653 DXB524653 DNF524653 DDJ524653 CTN524653 CJR524653 BZV524653 BPZ524653 BGD524653 AWH524653 AML524653 ACP524653 ST524653 IX524653 B524653 WVJ459117 WLN459117 WBR459117 VRV459117 VHZ459117 UYD459117 UOH459117 UEL459117 TUP459117 TKT459117 TAX459117 SRB459117 SHF459117 RXJ459117 RNN459117 RDR459117 QTV459117 QJZ459117 QAD459117 PQH459117 PGL459117 OWP459117 OMT459117 OCX459117 NTB459117 NJF459117 MZJ459117 MPN459117 MFR459117 LVV459117 LLZ459117 LCD459117 KSH459117 KIL459117 JYP459117 JOT459117 JEX459117 IVB459117 ILF459117 IBJ459117 HRN459117 HHR459117 GXV459117 GNZ459117 GED459117 FUH459117 FKL459117 FAP459117 EQT459117 EGX459117 DXB459117 DNF459117 DDJ459117 CTN459117 CJR459117 BZV459117 BPZ459117 BGD459117 AWH459117 AML459117 ACP459117 ST459117 IX459117 B459117 WVJ393581 WLN393581 WBR393581 VRV393581 VHZ393581 UYD393581 UOH393581 UEL393581 TUP393581 TKT393581 TAX393581 SRB393581 SHF393581 RXJ393581 RNN393581 RDR393581 QTV393581 QJZ393581 QAD393581 PQH393581 PGL393581 OWP393581 OMT393581 OCX393581 NTB393581 NJF393581 MZJ393581 MPN393581 MFR393581 LVV393581 LLZ393581 LCD393581 KSH393581 KIL393581 JYP393581 JOT393581 JEX393581 IVB393581 ILF393581 IBJ393581 HRN393581 HHR393581 GXV393581 GNZ393581 GED393581 FUH393581 FKL393581 FAP393581 EQT393581 EGX393581 DXB393581 DNF393581 DDJ393581 CTN393581 CJR393581 BZV393581 BPZ393581 BGD393581 AWH393581 AML393581 ACP393581 ST393581 IX393581 B393581 WVJ328045 WLN328045 WBR328045 VRV328045 VHZ328045 UYD328045 UOH328045 UEL328045 TUP328045 TKT328045 TAX328045 SRB328045 SHF328045 RXJ328045 RNN328045 RDR328045 QTV328045 QJZ328045 QAD328045 PQH328045 PGL328045 OWP328045 OMT328045 OCX328045 NTB328045 NJF328045 MZJ328045 MPN328045 MFR328045 LVV328045 LLZ328045 LCD328045 KSH328045 KIL328045 JYP328045 JOT328045 JEX328045 IVB328045 ILF328045 IBJ328045 HRN328045 HHR328045 GXV328045 GNZ328045 GED328045 FUH328045 FKL328045 FAP328045 EQT328045 EGX328045 DXB328045 DNF328045 DDJ328045 CTN328045 CJR328045 BZV328045 BPZ328045 BGD328045 AWH328045 AML328045 ACP328045 ST328045 IX328045 B328045 WVJ262509 WLN262509 WBR262509 VRV262509 VHZ262509 UYD262509 UOH262509 UEL262509 TUP262509 TKT262509 TAX262509 SRB262509 SHF262509 RXJ262509 RNN262509 RDR262509 QTV262509 QJZ262509 QAD262509 PQH262509 PGL262509 OWP262509 OMT262509 OCX262509 NTB262509 NJF262509 MZJ262509 MPN262509 MFR262509 LVV262509 LLZ262509 LCD262509 KSH262509 KIL262509 JYP262509 JOT262509 JEX262509 IVB262509 ILF262509 IBJ262509 HRN262509 HHR262509 GXV262509 GNZ262509 GED262509 FUH262509 FKL262509 FAP262509 EQT262509 EGX262509 DXB262509 DNF262509 DDJ262509 CTN262509 CJR262509 BZV262509 BPZ262509 BGD262509 AWH262509 AML262509 ACP262509 ST262509 IX262509 B262509 WVJ196973 WLN196973 WBR196973 VRV196973 VHZ196973 UYD196973 UOH196973 UEL196973 TUP196973 TKT196973 TAX196973 SRB196973 SHF196973 RXJ196973 RNN196973 RDR196973 QTV196973 QJZ196973 QAD196973 PQH196973 PGL196973 OWP196973 OMT196973 OCX196973 NTB196973 NJF196973 MZJ196973 MPN196973 MFR196973 LVV196973 LLZ196973 LCD196973 KSH196973 KIL196973 JYP196973 JOT196973 JEX196973 IVB196973 ILF196973 IBJ196973 HRN196973 HHR196973 GXV196973 GNZ196973 GED196973 FUH196973 FKL196973 FAP196973 EQT196973 EGX196973 DXB196973 DNF196973 DDJ196973 CTN196973 CJR196973 BZV196973 BPZ196973 BGD196973 AWH196973 AML196973 ACP196973 ST196973 IX196973 B196973 WVJ131437 WLN131437 WBR131437 VRV131437 VHZ131437 UYD131437 UOH131437 UEL131437 TUP131437 TKT131437 TAX131437 SRB131437 SHF131437 RXJ131437 RNN131437 RDR131437 QTV131437 QJZ131437 QAD131437 PQH131437 PGL131437 OWP131437 OMT131437 OCX131437 NTB131437 NJF131437 MZJ131437 MPN131437 MFR131437 LVV131437 LLZ131437 LCD131437 KSH131437 KIL131437 JYP131437 JOT131437 JEX131437 IVB131437 ILF131437 IBJ131437 HRN131437 HHR131437 GXV131437 GNZ131437 GED131437 FUH131437 FKL131437 FAP131437 EQT131437 EGX131437 DXB131437 DNF131437 DDJ131437 CTN131437 CJR131437 BZV131437 BPZ131437 BGD131437 AWH131437 AML131437 ACP131437 ST131437 IX131437 B131437 WVJ65901 WLN65901 WBR65901 VRV65901 VHZ65901 UYD65901 UOH65901 UEL65901 TUP65901 TKT65901 TAX65901 SRB65901 SHF65901 RXJ65901 RNN65901 RDR65901 QTV65901 QJZ65901 QAD65901 PQH65901 PGL65901 OWP65901 OMT65901 OCX65901 NTB65901 NJF65901 MZJ65901 MPN65901 MFR65901 LVV65901 LLZ65901 LCD65901 KSH65901 KIL65901 JYP65901 JOT65901 JEX65901 IVB65901 ILF65901 IBJ65901 HRN65901 HHR65901 GXV65901 GNZ65901 GED65901 FUH65901 FKL65901 FAP65901 EQT65901 EGX65901 DXB65901 DNF65901 DDJ65901 CTN65901 CJR65901 BZV65901 BPZ65901 BGD65901 AWH65901 AML65901 ACP65901 ST65901 IX65901 B65901 WVJ364 WLN364 WBR364 VRV364 VHZ364 UYD364 UOH364 UEL364 TUP364 TKT364 TAX364 SRB364 SHF364 RXJ364 RNN364 RDR364 QTV364 QJZ364 QAD364 PQH364 PGL364 OWP364 OMT364 OCX364 NTB364 NJF364 MZJ364 MPN364 MFR364 LVV364 LLZ364 LCD364 KSH364 KIL364 JYP364 JOT364 JEX364 IVB364 ILF364 IBJ364 HRN364 HHR364 GXV364 GNZ364 GED364 FUH364 FKL364 FAP364 EQT364 EGX364 DXB364 DNF364 DDJ364 CTN364 CJR364 BZV364 BPZ364 BGD364 AWH364 AML364 ACP364 ST364 IX364 LVV983261 WVJ983152 WLN983152 WBR983152 VRV983152 VHZ983152 UYD983152 UOH983152 UEL983152 TUP983152 TKT983152 TAX983152 SRB983152 SHF983152 RXJ983152 RNN983152 RDR983152 QTV983152 QJZ983152 QAD983152 PQH983152 PGL983152 OWP983152 OMT983152 OCX983152 NTB983152 NJF983152 MZJ983152 MPN983152 MFR983152 LVV983152 LLZ983152 LCD983152 KSH983152 KIL983152 JYP983152 JOT983152 JEX983152 IVB983152 ILF983152 IBJ983152 HRN983152 HHR983152 GXV983152 GNZ983152 GED983152 FUH983152 FKL983152 FAP983152 EQT983152 EGX983152 DXB983152 DNF983152 DDJ983152 CTN983152 CJR983152 BZV983152 BPZ983152 BGD983152 AWH983152 AML983152 ACP983152 ST983152 IX983152 B983152 WVJ917616 WLN917616 WBR917616 VRV917616 VHZ917616 UYD917616 UOH917616 UEL917616 TUP917616 TKT917616 TAX917616 SRB917616 SHF917616 RXJ917616 RNN917616 RDR917616 QTV917616 QJZ917616 QAD917616 PQH917616 PGL917616 OWP917616 OMT917616 OCX917616 NTB917616 NJF917616 MZJ917616 MPN917616 MFR917616 LVV917616 LLZ917616 LCD917616 KSH917616 KIL917616 JYP917616 JOT917616 JEX917616 IVB917616 ILF917616 IBJ917616 HRN917616 HHR917616 GXV917616 GNZ917616 GED917616 FUH917616 FKL917616 FAP917616 EQT917616 EGX917616 DXB917616 DNF917616 DDJ917616 CTN917616 CJR917616 BZV917616 BPZ917616 BGD917616 AWH917616 AML917616 ACP917616 ST917616 IX917616 B917616 WVJ852080 WLN852080 WBR852080 VRV852080 VHZ852080 UYD852080 UOH852080 UEL852080 TUP852080 TKT852080 TAX852080 SRB852080 SHF852080 RXJ852080 RNN852080 RDR852080 QTV852080 QJZ852080 QAD852080 PQH852080 PGL852080 OWP852080 OMT852080 OCX852080 NTB852080 NJF852080 MZJ852080 MPN852080 MFR852080 LVV852080 LLZ852080 LCD852080 KSH852080 KIL852080 JYP852080 JOT852080 JEX852080 IVB852080 ILF852080 IBJ852080 HRN852080 HHR852080 GXV852080 GNZ852080 GED852080 FUH852080 FKL852080 FAP852080 EQT852080 EGX852080 DXB852080 DNF852080 DDJ852080 CTN852080 CJR852080 BZV852080 BPZ852080 BGD852080 AWH852080 AML852080 ACP852080 ST852080 IX852080 B852080 WVJ786544 WLN786544 WBR786544 VRV786544 VHZ786544 UYD786544 UOH786544 UEL786544 TUP786544 TKT786544 TAX786544 SRB786544 SHF786544 RXJ786544 RNN786544 RDR786544 QTV786544 QJZ786544 QAD786544 PQH786544 PGL786544 OWP786544 OMT786544 OCX786544 NTB786544 NJF786544 MZJ786544 MPN786544 MFR786544 LVV786544 LLZ786544 LCD786544 KSH786544 KIL786544 JYP786544 JOT786544 JEX786544 IVB786544 ILF786544 IBJ786544 HRN786544 HHR786544 GXV786544 GNZ786544 GED786544 FUH786544 FKL786544 FAP786544 EQT786544 EGX786544 DXB786544 DNF786544 DDJ786544 CTN786544 CJR786544 BZV786544 BPZ786544 BGD786544 AWH786544 AML786544 ACP786544 ST786544 IX786544 B786544 WVJ721008 WLN721008 WBR721008 VRV721008 VHZ721008 UYD721008 UOH721008 UEL721008 TUP721008 TKT721008 TAX721008 SRB721008 SHF721008 RXJ721008 RNN721008 RDR721008 QTV721008 QJZ721008 QAD721008 PQH721008 PGL721008 OWP721008 OMT721008 OCX721008 NTB721008 NJF721008 MZJ721008 MPN721008 MFR721008 LVV721008 LLZ721008 LCD721008 KSH721008 KIL721008 JYP721008 JOT721008 JEX721008 IVB721008 ILF721008 IBJ721008 HRN721008 HHR721008 GXV721008 GNZ721008 GED721008 FUH721008 FKL721008 FAP721008 EQT721008 EGX721008 DXB721008 DNF721008 DDJ721008 CTN721008 CJR721008 BZV721008 BPZ721008 BGD721008 AWH721008 AML721008 ACP721008 ST721008 IX721008 B721008 WVJ655472 WLN655472 WBR655472 VRV655472 VHZ655472 UYD655472 UOH655472 UEL655472 TUP655472 TKT655472 TAX655472 SRB655472 SHF655472 RXJ655472 RNN655472 RDR655472 QTV655472 QJZ655472 QAD655472 PQH655472 PGL655472 OWP655472 OMT655472 OCX655472 NTB655472 NJF655472 MZJ655472 MPN655472 MFR655472 LVV655472 LLZ655472 LCD655472 KSH655472 KIL655472 JYP655472 JOT655472 JEX655472 IVB655472 ILF655472 IBJ655472 HRN655472 HHR655472 GXV655472 GNZ655472 GED655472 FUH655472 FKL655472 FAP655472 EQT655472 EGX655472 DXB655472 DNF655472 DDJ655472 CTN655472 CJR655472 BZV655472 BPZ655472 BGD655472 AWH655472 AML655472 ACP655472 ST655472 IX655472 B655472 WVJ589936 WLN589936 WBR589936 VRV589936 VHZ589936 UYD589936 UOH589936 UEL589936 TUP589936 TKT589936 TAX589936 SRB589936 SHF589936 RXJ589936 RNN589936 RDR589936 QTV589936 QJZ589936 QAD589936 PQH589936 PGL589936 OWP589936 OMT589936 OCX589936 NTB589936 NJF589936 MZJ589936 MPN589936 MFR589936 LVV589936 LLZ589936 LCD589936 KSH589936 KIL589936 JYP589936 JOT589936 JEX589936 IVB589936 ILF589936 IBJ589936 HRN589936 HHR589936 GXV589936 GNZ589936 GED589936 FUH589936 FKL589936 FAP589936 EQT589936 EGX589936 DXB589936 DNF589936 DDJ589936 CTN589936 CJR589936 BZV589936 BPZ589936 BGD589936 AWH589936 AML589936 ACP589936 ST589936 IX589936 B589936 WVJ524400 WLN524400 WBR524400 VRV524400 VHZ524400 UYD524400 UOH524400 UEL524400 TUP524400 TKT524400 TAX524400 SRB524400 SHF524400 RXJ524400 RNN524400 RDR524400 QTV524400 QJZ524400 QAD524400 PQH524400 PGL524400 OWP524400 OMT524400 OCX524400 NTB524400 NJF524400 MZJ524400 MPN524400 MFR524400 LVV524400 LLZ524400 LCD524400 KSH524400 KIL524400 JYP524400 JOT524400 JEX524400 IVB524400 ILF524400 IBJ524400 HRN524400 HHR524400 GXV524400 GNZ524400 GED524400 FUH524400 FKL524400 FAP524400 EQT524400 EGX524400 DXB524400 DNF524400 DDJ524400 CTN524400 CJR524400 BZV524400 BPZ524400 BGD524400 AWH524400 AML524400 ACP524400 ST524400 IX524400 B524400 WVJ458864 WLN458864 WBR458864 VRV458864 VHZ458864 UYD458864 UOH458864 UEL458864 TUP458864 TKT458864 TAX458864 SRB458864 SHF458864 RXJ458864 RNN458864 RDR458864 QTV458864 QJZ458864 QAD458864 PQH458864 PGL458864 OWP458864 OMT458864 OCX458864 NTB458864 NJF458864 MZJ458864 MPN458864 MFR458864 LVV458864 LLZ458864 LCD458864 KSH458864 KIL458864 JYP458864 JOT458864 JEX458864 IVB458864 ILF458864 IBJ458864 HRN458864 HHR458864 GXV458864 GNZ458864 GED458864 FUH458864 FKL458864 FAP458864 EQT458864 EGX458864 DXB458864 DNF458864 DDJ458864 CTN458864 CJR458864 BZV458864 BPZ458864 BGD458864 AWH458864 AML458864 ACP458864 ST458864 IX458864 B458864 WVJ393328 WLN393328 WBR393328 VRV393328 VHZ393328 UYD393328 UOH393328 UEL393328 TUP393328 TKT393328 TAX393328 SRB393328 SHF393328 RXJ393328 RNN393328 RDR393328 QTV393328 QJZ393328 QAD393328 PQH393328 PGL393328 OWP393328 OMT393328 OCX393328 NTB393328 NJF393328 MZJ393328 MPN393328 MFR393328 LVV393328 LLZ393328 LCD393328 KSH393328 KIL393328 JYP393328 JOT393328 JEX393328 IVB393328 ILF393328 IBJ393328 HRN393328 HHR393328 GXV393328 GNZ393328 GED393328 FUH393328 FKL393328 FAP393328 EQT393328 EGX393328 DXB393328 DNF393328 DDJ393328 CTN393328 CJR393328 BZV393328 BPZ393328 BGD393328 AWH393328 AML393328 ACP393328 ST393328 IX393328 B393328 WVJ327792 WLN327792 WBR327792 VRV327792 VHZ327792 UYD327792 UOH327792 UEL327792 TUP327792 TKT327792 TAX327792 SRB327792 SHF327792 RXJ327792 RNN327792 RDR327792 QTV327792 QJZ327792 QAD327792 PQH327792 PGL327792 OWP327792 OMT327792 OCX327792 NTB327792 NJF327792 MZJ327792 MPN327792 MFR327792 LVV327792 LLZ327792 LCD327792 KSH327792 KIL327792 JYP327792 JOT327792 JEX327792 IVB327792 ILF327792 IBJ327792 HRN327792 HHR327792 GXV327792 GNZ327792 GED327792 FUH327792 FKL327792 FAP327792 EQT327792 EGX327792 DXB327792 DNF327792 DDJ327792 CTN327792 CJR327792 BZV327792 BPZ327792 BGD327792 AWH327792 AML327792 ACP327792 ST327792 IX327792 B327792 WVJ262256 WLN262256 WBR262256 VRV262256 VHZ262256 UYD262256 UOH262256 UEL262256 TUP262256 TKT262256 TAX262256 SRB262256 SHF262256 RXJ262256 RNN262256 RDR262256 QTV262256 QJZ262256 QAD262256 PQH262256 PGL262256 OWP262256 OMT262256 OCX262256 NTB262256 NJF262256 MZJ262256 MPN262256 MFR262256 LVV262256 LLZ262256 LCD262256 KSH262256 KIL262256 JYP262256 JOT262256 JEX262256 IVB262256 ILF262256 IBJ262256 HRN262256 HHR262256 GXV262256 GNZ262256 GED262256 FUH262256 FKL262256 FAP262256 EQT262256 EGX262256 DXB262256 DNF262256 DDJ262256 CTN262256 CJR262256 BZV262256 BPZ262256 BGD262256 AWH262256 AML262256 ACP262256 ST262256 IX262256 B262256 WVJ196720 WLN196720 WBR196720 VRV196720 VHZ196720 UYD196720 UOH196720 UEL196720 TUP196720 TKT196720 TAX196720 SRB196720 SHF196720 RXJ196720 RNN196720 RDR196720 QTV196720 QJZ196720 QAD196720 PQH196720 PGL196720 OWP196720 OMT196720 OCX196720 NTB196720 NJF196720 MZJ196720 MPN196720 MFR196720 LVV196720 LLZ196720 LCD196720 KSH196720 KIL196720 JYP196720 JOT196720 JEX196720 IVB196720 ILF196720 IBJ196720 HRN196720 HHR196720 GXV196720 GNZ196720 GED196720 FUH196720 FKL196720 FAP196720 EQT196720 EGX196720 DXB196720 DNF196720 DDJ196720 CTN196720 CJR196720 BZV196720 BPZ196720 BGD196720 AWH196720 AML196720 ACP196720 ST196720 IX196720 B196720 WVJ131184 WLN131184 WBR131184 VRV131184 VHZ131184 UYD131184 UOH131184 UEL131184 TUP131184 TKT131184 TAX131184 SRB131184 SHF131184 RXJ131184 RNN131184 RDR131184 QTV131184 QJZ131184 QAD131184 PQH131184 PGL131184 OWP131184 OMT131184 OCX131184 NTB131184 NJF131184 MZJ131184 MPN131184 MFR131184 LVV131184 LLZ131184 LCD131184 KSH131184 KIL131184 JYP131184 JOT131184 JEX131184 IVB131184 ILF131184 IBJ131184 HRN131184 HHR131184 GXV131184 GNZ131184 GED131184 FUH131184 FKL131184 FAP131184 EQT131184 EGX131184 DXB131184 DNF131184 DDJ131184 CTN131184 CJR131184 BZV131184 BPZ131184 BGD131184 AWH131184 AML131184 ACP131184 ST131184 IX131184 B131184 WVJ65648 WLN65648 WBR65648 VRV65648 VHZ65648 UYD65648 UOH65648 UEL65648 TUP65648 TKT65648 TAX65648 SRB65648 SHF65648 RXJ65648 RNN65648 RDR65648 QTV65648 QJZ65648 QAD65648 PQH65648 PGL65648 OWP65648 OMT65648 OCX65648 NTB65648 NJF65648 MZJ65648 MPN65648 MFR65648 LVV65648 LLZ65648 LCD65648 KSH65648 KIL65648 JYP65648 JOT65648 JEX65648 IVB65648 ILF65648 IBJ65648 HRN65648 HHR65648 GXV65648 GNZ65648 GED65648 FUH65648 FKL65648 FAP65648 EQT65648 EGX65648 DXB65648 DNF65648 DDJ65648 CTN65648 CJR65648 BZV65648 BPZ65648 BGD65648 AWH65648 AML65648 ACP65648 ST65648 IX65648 B65648 WVJ110 WLN110 WBR110 VRV110 VHZ110 UYD110 UOH110 UEL110 TUP110 TKT110 TAX110 SRB110 SHF110 RXJ110 RNN110 RDR110 QTV110 QJZ110 QAD110 PQH110 PGL110 OWP110 OMT110 OCX110 NTB110 NJF110 MZJ110 MPN110 MFR110 LVV110 LLZ110 LCD110 KSH110 KIL110 JYP110 JOT110 JEX110 IVB110 ILF110 IBJ110 HRN110 HHR110 GXV110 GNZ110 GED110 FUH110 FKL110 FAP110 EQT110 EGX110 DXB110 DNF110 DDJ110 CTN110 CJR110 BZV110 BPZ110 BGD110 AWH110 AML110 ACP110 ST110 IX110 LLZ983261 WVJ983176 WLN983176 WBR983176 VRV983176 VHZ983176 UYD983176 UOH983176 UEL983176 TUP983176 TKT983176 TAX983176 SRB983176 SHF983176 RXJ983176 RNN983176 RDR983176 QTV983176 QJZ983176 QAD983176 PQH983176 PGL983176 OWP983176 OMT983176 OCX983176 NTB983176 NJF983176 MZJ983176 MPN983176 MFR983176 LVV983176 LLZ983176 LCD983176 KSH983176 KIL983176 JYP983176 JOT983176 JEX983176 IVB983176 ILF983176 IBJ983176 HRN983176 HHR983176 GXV983176 GNZ983176 GED983176 FUH983176 FKL983176 FAP983176 EQT983176 EGX983176 DXB983176 DNF983176 DDJ983176 CTN983176 CJR983176 BZV983176 BPZ983176 BGD983176 AWH983176 AML983176 ACP983176 ST983176 IX983176 B983176 WVJ917640 WLN917640 WBR917640 VRV917640 VHZ917640 UYD917640 UOH917640 UEL917640 TUP917640 TKT917640 TAX917640 SRB917640 SHF917640 RXJ917640 RNN917640 RDR917640 QTV917640 QJZ917640 QAD917640 PQH917640 PGL917640 OWP917640 OMT917640 OCX917640 NTB917640 NJF917640 MZJ917640 MPN917640 MFR917640 LVV917640 LLZ917640 LCD917640 KSH917640 KIL917640 JYP917640 JOT917640 JEX917640 IVB917640 ILF917640 IBJ917640 HRN917640 HHR917640 GXV917640 GNZ917640 GED917640 FUH917640 FKL917640 FAP917640 EQT917640 EGX917640 DXB917640 DNF917640 DDJ917640 CTN917640 CJR917640 BZV917640 BPZ917640 BGD917640 AWH917640 AML917640 ACP917640 ST917640 IX917640 B917640 WVJ852104 WLN852104 WBR852104 VRV852104 VHZ852104 UYD852104 UOH852104 UEL852104 TUP852104 TKT852104 TAX852104 SRB852104 SHF852104 RXJ852104 RNN852104 RDR852104 QTV852104 QJZ852104 QAD852104 PQH852104 PGL852104 OWP852104 OMT852104 OCX852104 NTB852104 NJF852104 MZJ852104 MPN852104 MFR852104 LVV852104 LLZ852104 LCD852104 KSH852104 KIL852104 JYP852104 JOT852104 JEX852104 IVB852104 ILF852104 IBJ852104 HRN852104 HHR852104 GXV852104 GNZ852104 GED852104 FUH852104 FKL852104 FAP852104 EQT852104 EGX852104 DXB852104 DNF852104 DDJ852104 CTN852104 CJR852104 BZV852104 BPZ852104 BGD852104 AWH852104 AML852104 ACP852104 ST852104 IX852104 B852104 WVJ786568 WLN786568 WBR786568 VRV786568 VHZ786568 UYD786568 UOH786568 UEL786568 TUP786568 TKT786568 TAX786568 SRB786568 SHF786568 RXJ786568 RNN786568 RDR786568 QTV786568 QJZ786568 QAD786568 PQH786568 PGL786568 OWP786568 OMT786568 OCX786568 NTB786568 NJF786568 MZJ786568 MPN786568 MFR786568 LVV786568 LLZ786568 LCD786568 KSH786568 KIL786568 JYP786568 JOT786568 JEX786568 IVB786568 ILF786568 IBJ786568 HRN786568 HHR786568 GXV786568 GNZ786568 GED786568 FUH786568 FKL786568 FAP786568 EQT786568 EGX786568 DXB786568 DNF786568 DDJ786568 CTN786568 CJR786568 BZV786568 BPZ786568 BGD786568 AWH786568 AML786568 ACP786568 ST786568 IX786568 B786568 WVJ721032 WLN721032 WBR721032 VRV721032 VHZ721032 UYD721032 UOH721032 UEL721032 TUP721032 TKT721032 TAX721032 SRB721032 SHF721032 RXJ721032 RNN721032 RDR721032 QTV721032 QJZ721032 QAD721032 PQH721032 PGL721032 OWP721032 OMT721032 OCX721032 NTB721032 NJF721032 MZJ721032 MPN721032 MFR721032 LVV721032 LLZ721032 LCD721032 KSH721032 KIL721032 JYP721032 JOT721032 JEX721032 IVB721032 ILF721032 IBJ721032 HRN721032 HHR721032 GXV721032 GNZ721032 GED721032 FUH721032 FKL721032 FAP721032 EQT721032 EGX721032 DXB721032 DNF721032 DDJ721032 CTN721032 CJR721032 BZV721032 BPZ721032 BGD721032 AWH721032 AML721032 ACP721032 ST721032 IX721032 B721032 WVJ655496 WLN655496 WBR655496 VRV655496 VHZ655496 UYD655496 UOH655496 UEL655496 TUP655496 TKT655496 TAX655496 SRB655496 SHF655496 RXJ655496 RNN655496 RDR655496 QTV655496 QJZ655496 QAD655496 PQH655496 PGL655496 OWP655496 OMT655496 OCX655496 NTB655496 NJF655496 MZJ655496 MPN655496 MFR655496 LVV655496 LLZ655496 LCD655496 KSH655496 KIL655496 JYP655496 JOT655496 JEX655496 IVB655496 ILF655496 IBJ655496 HRN655496 HHR655496 GXV655496 GNZ655496 GED655496 FUH655496 FKL655496 FAP655496 EQT655496 EGX655496 DXB655496 DNF655496 DDJ655496 CTN655496 CJR655496 BZV655496 BPZ655496 BGD655496 AWH655496 AML655496 ACP655496 ST655496 IX655496 B655496 WVJ589960 WLN589960 WBR589960 VRV589960 VHZ589960 UYD589960 UOH589960 UEL589960 TUP589960 TKT589960 TAX589960 SRB589960 SHF589960 RXJ589960 RNN589960 RDR589960 QTV589960 QJZ589960 QAD589960 PQH589960 PGL589960 OWP589960 OMT589960 OCX589960 NTB589960 NJF589960 MZJ589960 MPN589960 MFR589960 LVV589960 LLZ589960 LCD589960 KSH589960 KIL589960 JYP589960 JOT589960 JEX589960 IVB589960 ILF589960 IBJ589960 HRN589960 HHR589960 GXV589960 GNZ589960 GED589960 FUH589960 FKL589960 FAP589960 EQT589960 EGX589960 DXB589960 DNF589960 DDJ589960 CTN589960 CJR589960 BZV589960 BPZ589960 BGD589960 AWH589960 AML589960 ACP589960 ST589960 IX589960 B589960 WVJ524424 WLN524424 WBR524424 VRV524424 VHZ524424 UYD524424 UOH524424 UEL524424 TUP524424 TKT524424 TAX524424 SRB524424 SHF524424 RXJ524424 RNN524424 RDR524424 QTV524424 QJZ524424 QAD524424 PQH524424 PGL524424 OWP524424 OMT524424 OCX524424 NTB524424 NJF524424 MZJ524424 MPN524424 MFR524424 LVV524424 LLZ524424 LCD524424 KSH524424 KIL524424 JYP524424 JOT524424 JEX524424 IVB524424 ILF524424 IBJ524424 HRN524424 HHR524424 GXV524424 GNZ524424 GED524424 FUH524424 FKL524424 FAP524424 EQT524424 EGX524424 DXB524424 DNF524424 DDJ524424 CTN524424 CJR524424 BZV524424 BPZ524424 BGD524424 AWH524424 AML524424 ACP524424 ST524424 IX524424 B524424 WVJ458888 WLN458888 WBR458888 VRV458888 VHZ458888 UYD458888 UOH458888 UEL458888 TUP458888 TKT458888 TAX458888 SRB458888 SHF458888 RXJ458888 RNN458888 RDR458888 QTV458888 QJZ458888 QAD458888 PQH458888 PGL458888 OWP458888 OMT458888 OCX458888 NTB458888 NJF458888 MZJ458888 MPN458888 MFR458888 LVV458888 LLZ458888 LCD458888 KSH458888 KIL458888 JYP458888 JOT458888 JEX458888 IVB458888 ILF458888 IBJ458888 HRN458888 HHR458888 GXV458888 GNZ458888 GED458888 FUH458888 FKL458888 FAP458888 EQT458888 EGX458888 DXB458888 DNF458888 DDJ458888 CTN458888 CJR458888 BZV458888 BPZ458888 BGD458888 AWH458888 AML458888 ACP458888 ST458888 IX458888 B458888 WVJ393352 WLN393352 WBR393352 VRV393352 VHZ393352 UYD393352 UOH393352 UEL393352 TUP393352 TKT393352 TAX393352 SRB393352 SHF393352 RXJ393352 RNN393352 RDR393352 QTV393352 QJZ393352 QAD393352 PQH393352 PGL393352 OWP393352 OMT393352 OCX393352 NTB393352 NJF393352 MZJ393352 MPN393352 MFR393352 LVV393352 LLZ393352 LCD393352 KSH393352 KIL393352 JYP393352 JOT393352 JEX393352 IVB393352 ILF393352 IBJ393352 HRN393352 HHR393352 GXV393352 GNZ393352 GED393352 FUH393352 FKL393352 FAP393352 EQT393352 EGX393352 DXB393352 DNF393352 DDJ393352 CTN393352 CJR393352 BZV393352 BPZ393352 BGD393352 AWH393352 AML393352 ACP393352 ST393352 IX393352 B393352 WVJ327816 WLN327816 WBR327816 VRV327816 VHZ327816 UYD327816 UOH327816 UEL327816 TUP327816 TKT327816 TAX327816 SRB327816 SHF327816 RXJ327816 RNN327816 RDR327816 QTV327816 QJZ327816 QAD327816 PQH327816 PGL327816 OWP327816 OMT327816 OCX327816 NTB327816 NJF327816 MZJ327816 MPN327816 MFR327816 LVV327816 LLZ327816 LCD327816 KSH327816 KIL327816 JYP327816 JOT327816 JEX327816 IVB327816 ILF327816 IBJ327816 HRN327816 HHR327816 GXV327816 GNZ327816 GED327816 FUH327816 FKL327816 FAP327816 EQT327816 EGX327816 DXB327816 DNF327816 DDJ327816 CTN327816 CJR327816 BZV327816 BPZ327816 BGD327816 AWH327816 AML327816 ACP327816 ST327816 IX327816 B327816 WVJ262280 WLN262280 WBR262280 VRV262280 VHZ262280 UYD262280 UOH262280 UEL262280 TUP262280 TKT262280 TAX262280 SRB262280 SHF262280 RXJ262280 RNN262280 RDR262280 QTV262280 QJZ262280 QAD262280 PQH262280 PGL262280 OWP262280 OMT262280 OCX262280 NTB262280 NJF262280 MZJ262280 MPN262280 MFR262280 LVV262280 LLZ262280 LCD262280 KSH262280 KIL262280 JYP262280 JOT262280 JEX262280 IVB262280 ILF262280 IBJ262280 HRN262280 HHR262280 GXV262280 GNZ262280 GED262280 FUH262280 FKL262280 FAP262280 EQT262280 EGX262280 DXB262280 DNF262280 DDJ262280 CTN262280 CJR262280 BZV262280 BPZ262280 BGD262280 AWH262280 AML262280 ACP262280 ST262280 IX262280 B262280 WVJ196744 WLN196744 WBR196744 VRV196744 VHZ196744 UYD196744 UOH196744 UEL196744 TUP196744 TKT196744 TAX196744 SRB196744 SHF196744 RXJ196744 RNN196744 RDR196744 QTV196744 QJZ196744 QAD196744 PQH196744 PGL196744 OWP196744 OMT196744 OCX196744 NTB196744 NJF196744 MZJ196744 MPN196744 MFR196744 LVV196744 LLZ196744 LCD196744 KSH196744 KIL196744 JYP196744 JOT196744 JEX196744 IVB196744 ILF196744 IBJ196744 HRN196744 HHR196744 GXV196744 GNZ196744 GED196744 FUH196744 FKL196744 FAP196744 EQT196744 EGX196744 DXB196744 DNF196744 DDJ196744 CTN196744 CJR196744 BZV196744 BPZ196744 BGD196744 AWH196744 AML196744 ACP196744 ST196744 IX196744 B196744 WVJ131208 WLN131208 WBR131208 VRV131208 VHZ131208 UYD131208 UOH131208 UEL131208 TUP131208 TKT131208 TAX131208 SRB131208 SHF131208 RXJ131208 RNN131208 RDR131208 QTV131208 QJZ131208 QAD131208 PQH131208 PGL131208 OWP131208 OMT131208 OCX131208 NTB131208 NJF131208 MZJ131208 MPN131208 MFR131208 LVV131208 LLZ131208 LCD131208 KSH131208 KIL131208 JYP131208 JOT131208 JEX131208 IVB131208 ILF131208 IBJ131208 HRN131208 HHR131208 GXV131208 GNZ131208 GED131208 FUH131208 FKL131208 FAP131208 EQT131208 EGX131208 DXB131208 DNF131208 DDJ131208 CTN131208 CJR131208 BZV131208 BPZ131208 BGD131208 AWH131208 AML131208 ACP131208 ST131208 IX131208 B131208 WVJ65672 WLN65672 WBR65672 VRV65672 VHZ65672 UYD65672 UOH65672 UEL65672 TUP65672 TKT65672 TAX65672 SRB65672 SHF65672 RXJ65672 RNN65672 RDR65672 QTV65672 QJZ65672 QAD65672 PQH65672 PGL65672 OWP65672 OMT65672 OCX65672 NTB65672 NJF65672 MZJ65672 MPN65672 MFR65672 LVV65672 LLZ65672 LCD65672 KSH65672 KIL65672 JYP65672 JOT65672 JEX65672 IVB65672 ILF65672 IBJ65672 HRN65672 HHR65672 GXV65672 GNZ65672 GED65672 FUH65672 FKL65672 FAP65672 EQT65672 EGX65672 DXB65672 DNF65672 DDJ65672 CTN65672 CJR65672 BZV65672 BPZ65672 BGD65672 AWH65672 AML65672 ACP65672 ST65672 IX65672 B65672 WVJ134 WLN134 WBR134 VRV134 VHZ134 UYD134 UOH134 UEL134 TUP134 TKT134 TAX134 SRB134 SHF134 RXJ134 RNN134 RDR134 QTV134 QJZ134 QAD134 PQH134 PGL134 OWP134 OMT134 OCX134 NTB134 NJF134 MZJ134 MPN134 MFR134 LVV134 LLZ134 LCD134 KSH134 KIL134 JYP134 JOT134 JEX134 IVB134 ILF134 IBJ134 HRN134 HHR134 GXV134 GNZ134 GED134 FUH134 FKL134 FAP134 EQT134 EGX134 DXB134 DNF134 DDJ134 CTN134 CJR134 BZV134 BPZ134 BGD134 AWH134 AML134 ACP134 ST134 IX134 LCD983261 WVJ983240 WLN983240 WBR983240 VRV983240 VHZ983240 UYD983240 UOH983240 UEL983240 TUP983240 TKT983240 TAX983240 SRB983240 SHF983240 RXJ983240 RNN983240 RDR983240 QTV983240 QJZ983240 QAD983240 PQH983240 PGL983240 OWP983240 OMT983240 OCX983240 NTB983240 NJF983240 MZJ983240 MPN983240 MFR983240 LVV983240 LLZ983240 LCD983240 KSH983240 KIL983240 JYP983240 JOT983240 JEX983240 IVB983240 ILF983240 IBJ983240 HRN983240 HHR983240 GXV983240 GNZ983240 GED983240 FUH983240 FKL983240 FAP983240 EQT983240 EGX983240 DXB983240 DNF983240 DDJ983240 CTN983240 CJR983240 BZV983240 BPZ983240 BGD983240 AWH983240 AML983240 ACP983240 ST983240 IX983240 B983240 WVJ917704 WLN917704 WBR917704 VRV917704 VHZ917704 UYD917704 UOH917704 UEL917704 TUP917704 TKT917704 TAX917704 SRB917704 SHF917704 RXJ917704 RNN917704 RDR917704 QTV917704 QJZ917704 QAD917704 PQH917704 PGL917704 OWP917704 OMT917704 OCX917704 NTB917704 NJF917704 MZJ917704 MPN917704 MFR917704 LVV917704 LLZ917704 LCD917704 KSH917704 KIL917704 JYP917704 JOT917704 JEX917704 IVB917704 ILF917704 IBJ917704 HRN917704 HHR917704 GXV917704 GNZ917704 GED917704 FUH917704 FKL917704 FAP917704 EQT917704 EGX917704 DXB917704 DNF917704 DDJ917704 CTN917704 CJR917704 BZV917704 BPZ917704 BGD917704 AWH917704 AML917704 ACP917704 ST917704 IX917704 B917704 WVJ852168 WLN852168 WBR852168 VRV852168 VHZ852168 UYD852168 UOH852168 UEL852168 TUP852168 TKT852168 TAX852168 SRB852168 SHF852168 RXJ852168 RNN852168 RDR852168 QTV852168 QJZ852168 QAD852168 PQH852168 PGL852168 OWP852168 OMT852168 OCX852168 NTB852168 NJF852168 MZJ852168 MPN852168 MFR852168 LVV852168 LLZ852168 LCD852168 KSH852168 KIL852168 JYP852168 JOT852168 JEX852168 IVB852168 ILF852168 IBJ852168 HRN852168 HHR852168 GXV852168 GNZ852168 GED852168 FUH852168 FKL852168 FAP852168 EQT852168 EGX852168 DXB852168 DNF852168 DDJ852168 CTN852168 CJR852168 BZV852168 BPZ852168 BGD852168 AWH852168 AML852168 ACP852168 ST852168 IX852168 B852168 WVJ786632 WLN786632 WBR786632 VRV786632 VHZ786632 UYD786632 UOH786632 UEL786632 TUP786632 TKT786632 TAX786632 SRB786632 SHF786632 RXJ786632 RNN786632 RDR786632 QTV786632 QJZ786632 QAD786632 PQH786632 PGL786632 OWP786632 OMT786632 OCX786632 NTB786632 NJF786632 MZJ786632 MPN786632 MFR786632 LVV786632 LLZ786632 LCD786632 KSH786632 KIL786632 JYP786632 JOT786632 JEX786632 IVB786632 ILF786632 IBJ786632 HRN786632 HHR786632 GXV786632 GNZ786632 GED786632 FUH786632 FKL786632 FAP786632 EQT786632 EGX786632 DXB786632 DNF786632 DDJ786632 CTN786632 CJR786632 BZV786632 BPZ786632 BGD786632 AWH786632 AML786632 ACP786632 ST786632 IX786632 B786632 WVJ721096 WLN721096 WBR721096 VRV721096 VHZ721096 UYD721096 UOH721096 UEL721096 TUP721096 TKT721096 TAX721096 SRB721096 SHF721096 RXJ721096 RNN721096 RDR721096 QTV721096 QJZ721096 QAD721096 PQH721096 PGL721096 OWP721096 OMT721096 OCX721096 NTB721096 NJF721096 MZJ721096 MPN721096 MFR721096 LVV721096 LLZ721096 LCD721096 KSH721096 KIL721096 JYP721096 JOT721096 JEX721096 IVB721096 ILF721096 IBJ721096 HRN721096 HHR721096 GXV721096 GNZ721096 GED721096 FUH721096 FKL721096 FAP721096 EQT721096 EGX721096 DXB721096 DNF721096 DDJ721096 CTN721096 CJR721096 BZV721096 BPZ721096 BGD721096 AWH721096 AML721096 ACP721096 ST721096 IX721096 B721096 WVJ655560 WLN655560 WBR655560 VRV655560 VHZ655560 UYD655560 UOH655560 UEL655560 TUP655560 TKT655560 TAX655560 SRB655560 SHF655560 RXJ655560 RNN655560 RDR655560 QTV655560 QJZ655560 QAD655560 PQH655560 PGL655560 OWP655560 OMT655560 OCX655560 NTB655560 NJF655560 MZJ655560 MPN655560 MFR655560 LVV655560 LLZ655560 LCD655560 KSH655560 KIL655560 JYP655560 JOT655560 JEX655560 IVB655560 ILF655560 IBJ655560 HRN655560 HHR655560 GXV655560 GNZ655560 GED655560 FUH655560 FKL655560 FAP655560 EQT655560 EGX655560 DXB655560 DNF655560 DDJ655560 CTN655560 CJR655560 BZV655560 BPZ655560 BGD655560 AWH655560 AML655560 ACP655560 ST655560 IX655560 B655560 WVJ590024 WLN590024 WBR590024 VRV590024 VHZ590024 UYD590024 UOH590024 UEL590024 TUP590024 TKT590024 TAX590024 SRB590024 SHF590024 RXJ590024 RNN590024 RDR590024 QTV590024 QJZ590024 QAD590024 PQH590024 PGL590024 OWP590024 OMT590024 OCX590024 NTB590024 NJF590024 MZJ590024 MPN590024 MFR590024 LVV590024 LLZ590024 LCD590024 KSH590024 KIL590024 JYP590024 JOT590024 JEX590024 IVB590024 ILF590024 IBJ590024 HRN590024 HHR590024 GXV590024 GNZ590024 GED590024 FUH590024 FKL590024 FAP590024 EQT590024 EGX590024 DXB590024 DNF590024 DDJ590024 CTN590024 CJR590024 BZV590024 BPZ590024 BGD590024 AWH590024 AML590024 ACP590024 ST590024 IX590024 B590024 WVJ524488 WLN524488 WBR524488 VRV524488 VHZ524488 UYD524488 UOH524488 UEL524488 TUP524488 TKT524488 TAX524488 SRB524488 SHF524488 RXJ524488 RNN524488 RDR524488 QTV524488 QJZ524488 QAD524488 PQH524488 PGL524488 OWP524488 OMT524488 OCX524488 NTB524488 NJF524488 MZJ524488 MPN524488 MFR524488 LVV524488 LLZ524488 LCD524488 KSH524488 KIL524488 JYP524488 JOT524488 JEX524488 IVB524488 ILF524488 IBJ524488 HRN524488 HHR524488 GXV524488 GNZ524488 GED524488 FUH524488 FKL524488 FAP524488 EQT524488 EGX524488 DXB524488 DNF524488 DDJ524488 CTN524488 CJR524488 BZV524488 BPZ524488 BGD524488 AWH524488 AML524488 ACP524488 ST524488 IX524488 B524488 WVJ458952 WLN458952 WBR458952 VRV458952 VHZ458952 UYD458952 UOH458952 UEL458952 TUP458952 TKT458952 TAX458952 SRB458952 SHF458952 RXJ458952 RNN458952 RDR458952 QTV458952 QJZ458952 QAD458952 PQH458952 PGL458952 OWP458952 OMT458952 OCX458952 NTB458952 NJF458952 MZJ458952 MPN458952 MFR458952 LVV458952 LLZ458952 LCD458952 KSH458952 KIL458952 JYP458952 JOT458952 JEX458952 IVB458952 ILF458952 IBJ458952 HRN458952 HHR458952 GXV458952 GNZ458952 GED458952 FUH458952 FKL458952 FAP458952 EQT458952 EGX458952 DXB458952 DNF458952 DDJ458952 CTN458952 CJR458952 BZV458952 BPZ458952 BGD458952 AWH458952 AML458952 ACP458952 ST458952 IX458952 B458952 WVJ393416 WLN393416 WBR393416 VRV393416 VHZ393416 UYD393416 UOH393416 UEL393416 TUP393416 TKT393416 TAX393416 SRB393416 SHF393416 RXJ393416 RNN393416 RDR393416 QTV393416 QJZ393416 QAD393416 PQH393416 PGL393416 OWP393416 OMT393416 OCX393416 NTB393416 NJF393416 MZJ393416 MPN393416 MFR393416 LVV393416 LLZ393416 LCD393416 KSH393416 KIL393416 JYP393416 JOT393416 JEX393416 IVB393416 ILF393416 IBJ393416 HRN393416 HHR393416 GXV393416 GNZ393416 GED393416 FUH393416 FKL393416 FAP393416 EQT393416 EGX393416 DXB393416 DNF393416 DDJ393416 CTN393416 CJR393416 BZV393416 BPZ393416 BGD393416 AWH393416 AML393416 ACP393416 ST393416 IX393416 B393416 WVJ327880 WLN327880 WBR327880 VRV327880 VHZ327880 UYD327880 UOH327880 UEL327880 TUP327880 TKT327880 TAX327880 SRB327880 SHF327880 RXJ327880 RNN327880 RDR327880 QTV327880 QJZ327880 QAD327880 PQH327880 PGL327880 OWP327880 OMT327880 OCX327880 NTB327880 NJF327880 MZJ327880 MPN327880 MFR327880 LVV327880 LLZ327880 LCD327880 KSH327880 KIL327880 JYP327880 JOT327880 JEX327880 IVB327880 ILF327880 IBJ327880 HRN327880 HHR327880 GXV327880 GNZ327880 GED327880 FUH327880 FKL327880 FAP327880 EQT327880 EGX327880 DXB327880 DNF327880 DDJ327880 CTN327880 CJR327880 BZV327880 BPZ327880 BGD327880 AWH327880 AML327880 ACP327880 ST327880 IX327880 B327880 WVJ262344 WLN262344 WBR262344 VRV262344 VHZ262344 UYD262344 UOH262344 UEL262344 TUP262344 TKT262344 TAX262344 SRB262344 SHF262344 RXJ262344 RNN262344 RDR262344 QTV262344 QJZ262344 QAD262344 PQH262344 PGL262344 OWP262344 OMT262344 OCX262344 NTB262344 NJF262344 MZJ262344 MPN262344 MFR262344 LVV262344 LLZ262344 LCD262344 KSH262344 KIL262344 JYP262344 JOT262344 JEX262344 IVB262344 ILF262344 IBJ262344 HRN262344 HHR262344 GXV262344 GNZ262344 GED262344 FUH262344 FKL262344 FAP262344 EQT262344 EGX262344 DXB262344 DNF262344 DDJ262344 CTN262344 CJR262344 BZV262344 BPZ262344 BGD262344 AWH262344 AML262344 ACP262344 ST262344 IX262344 B262344 WVJ196808 WLN196808 WBR196808 VRV196808 VHZ196808 UYD196808 UOH196808 UEL196808 TUP196808 TKT196808 TAX196808 SRB196808 SHF196808 RXJ196808 RNN196808 RDR196808 QTV196808 QJZ196808 QAD196808 PQH196808 PGL196808 OWP196808 OMT196808 OCX196808 NTB196808 NJF196808 MZJ196808 MPN196808 MFR196808 LVV196808 LLZ196808 LCD196808 KSH196808 KIL196808 JYP196808 JOT196808 JEX196808 IVB196808 ILF196808 IBJ196808 HRN196808 HHR196808 GXV196808 GNZ196808 GED196808 FUH196808 FKL196808 FAP196808 EQT196808 EGX196808 DXB196808 DNF196808 DDJ196808 CTN196808 CJR196808 BZV196808 BPZ196808 BGD196808 AWH196808 AML196808 ACP196808 ST196808 IX196808 B196808 WVJ131272 WLN131272 WBR131272 VRV131272 VHZ131272 UYD131272 UOH131272 UEL131272 TUP131272 TKT131272 TAX131272 SRB131272 SHF131272 RXJ131272 RNN131272 RDR131272 QTV131272 QJZ131272 QAD131272 PQH131272 PGL131272 OWP131272 OMT131272 OCX131272 NTB131272 NJF131272 MZJ131272 MPN131272 MFR131272 LVV131272 LLZ131272 LCD131272 KSH131272 KIL131272 JYP131272 JOT131272 JEX131272 IVB131272 ILF131272 IBJ131272 HRN131272 HHR131272 GXV131272 GNZ131272 GED131272 FUH131272 FKL131272 FAP131272 EQT131272 EGX131272 DXB131272 DNF131272 DDJ131272 CTN131272 CJR131272 BZV131272 BPZ131272 BGD131272 AWH131272 AML131272 ACP131272 ST131272 IX131272 B131272 WVJ65736 WLN65736 WBR65736 VRV65736 VHZ65736 UYD65736 UOH65736 UEL65736 TUP65736 TKT65736 TAX65736 SRB65736 SHF65736 RXJ65736 RNN65736 RDR65736 QTV65736 QJZ65736 QAD65736 PQH65736 PGL65736 OWP65736 OMT65736 OCX65736 NTB65736 NJF65736 MZJ65736 MPN65736 MFR65736 LVV65736 LLZ65736 LCD65736 KSH65736 KIL65736 JYP65736 JOT65736 JEX65736 IVB65736 ILF65736 IBJ65736 HRN65736 HHR65736 GXV65736 GNZ65736 GED65736 FUH65736 FKL65736 FAP65736 EQT65736 EGX65736 DXB65736 DNF65736 DDJ65736 CTN65736 CJR65736 BZV65736 BPZ65736 BGD65736 AWH65736 AML65736 ACP65736 ST65736 IX65736 B65736 WVJ199 WLN199 WBR199 VRV199 VHZ199 UYD199 UOH199 UEL199 TUP199 TKT199 TAX199 SRB199 SHF199 RXJ199 RNN199 RDR199 QTV199 QJZ199 QAD199 PQH199 PGL199 OWP199 OMT199 OCX199 NTB199 NJF199 MZJ199 MPN199 MFR199 LVV199 LLZ199 LCD199 KSH199 KIL199 JYP199 JOT199 JEX199 IVB199 ILF199 IBJ199 HRN199 HHR199 GXV199 GNZ199 GED199 FUH199 FKL199 FAP199 EQT199 EGX199 DXB199 DNF199 DDJ199 CTN199 CJR199 BZV199 BPZ199 BGD199 AWH199 AML199 ACP199 ST199 IX199 KSH983261 WVJ983295 WLN983295 WBR983295 VRV983295 VHZ983295 UYD983295 UOH983295 UEL983295 TUP983295 TKT983295 TAX983295 SRB983295 SHF983295 RXJ983295 RNN983295 RDR983295 QTV983295 QJZ983295 QAD983295 PQH983295 PGL983295 OWP983295 OMT983295 OCX983295 NTB983295 NJF983295 MZJ983295 MPN983295 MFR983295 LVV983295 LLZ983295 LCD983295 KSH983295 KIL983295 JYP983295 JOT983295 JEX983295 IVB983295 ILF983295 IBJ983295 HRN983295 HHR983295 GXV983295 GNZ983295 GED983295 FUH983295 FKL983295 FAP983295 EQT983295 EGX983295 DXB983295 DNF983295 DDJ983295 CTN983295 CJR983295 BZV983295 BPZ983295 BGD983295 AWH983295 AML983295 ACP983295 ST983295 IX983295 B983295 WVJ917759 WLN917759 WBR917759 VRV917759 VHZ917759 UYD917759 UOH917759 UEL917759 TUP917759 TKT917759 TAX917759 SRB917759 SHF917759 RXJ917759 RNN917759 RDR917759 QTV917759 QJZ917759 QAD917759 PQH917759 PGL917759 OWP917759 OMT917759 OCX917759 NTB917759 NJF917759 MZJ917759 MPN917759 MFR917759 LVV917759 LLZ917759 LCD917759 KSH917759 KIL917759 JYP917759 JOT917759 JEX917759 IVB917759 ILF917759 IBJ917759 HRN917759 HHR917759 GXV917759 GNZ917759 GED917759 FUH917759 FKL917759 FAP917759 EQT917759 EGX917759 DXB917759 DNF917759 DDJ917759 CTN917759 CJR917759 BZV917759 BPZ917759 BGD917759 AWH917759 AML917759 ACP917759 ST917759 IX917759 B917759 WVJ852223 WLN852223 WBR852223 VRV852223 VHZ852223 UYD852223 UOH852223 UEL852223 TUP852223 TKT852223 TAX852223 SRB852223 SHF852223 RXJ852223 RNN852223 RDR852223 QTV852223 QJZ852223 QAD852223 PQH852223 PGL852223 OWP852223 OMT852223 OCX852223 NTB852223 NJF852223 MZJ852223 MPN852223 MFR852223 LVV852223 LLZ852223 LCD852223 KSH852223 KIL852223 JYP852223 JOT852223 JEX852223 IVB852223 ILF852223 IBJ852223 HRN852223 HHR852223 GXV852223 GNZ852223 GED852223 FUH852223 FKL852223 FAP852223 EQT852223 EGX852223 DXB852223 DNF852223 DDJ852223 CTN852223 CJR852223 BZV852223 BPZ852223 BGD852223 AWH852223 AML852223 ACP852223 ST852223 IX852223 B852223 WVJ786687 WLN786687 WBR786687 VRV786687 VHZ786687 UYD786687 UOH786687 UEL786687 TUP786687 TKT786687 TAX786687 SRB786687 SHF786687 RXJ786687 RNN786687 RDR786687 QTV786687 QJZ786687 QAD786687 PQH786687 PGL786687 OWP786687 OMT786687 OCX786687 NTB786687 NJF786687 MZJ786687 MPN786687 MFR786687 LVV786687 LLZ786687 LCD786687 KSH786687 KIL786687 JYP786687 JOT786687 JEX786687 IVB786687 ILF786687 IBJ786687 HRN786687 HHR786687 GXV786687 GNZ786687 GED786687 FUH786687 FKL786687 FAP786687 EQT786687 EGX786687 DXB786687 DNF786687 DDJ786687 CTN786687 CJR786687 BZV786687 BPZ786687 BGD786687 AWH786687 AML786687 ACP786687 ST786687 IX786687 B786687 WVJ721151 WLN721151 WBR721151 VRV721151 VHZ721151 UYD721151 UOH721151 UEL721151 TUP721151 TKT721151 TAX721151 SRB721151 SHF721151 RXJ721151 RNN721151 RDR721151 QTV721151 QJZ721151 QAD721151 PQH721151 PGL721151 OWP721151 OMT721151 OCX721151 NTB721151 NJF721151 MZJ721151 MPN721151 MFR721151 LVV721151 LLZ721151 LCD721151 KSH721151 KIL721151 JYP721151 JOT721151 JEX721151 IVB721151 ILF721151 IBJ721151 HRN721151 HHR721151 GXV721151 GNZ721151 GED721151 FUH721151 FKL721151 FAP721151 EQT721151 EGX721151 DXB721151 DNF721151 DDJ721151 CTN721151 CJR721151 BZV721151 BPZ721151 BGD721151 AWH721151 AML721151 ACP721151 ST721151 IX721151 B721151 WVJ655615 WLN655615 WBR655615 VRV655615 VHZ655615 UYD655615 UOH655615 UEL655615 TUP655615 TKT655615 TAX655615 SRB655615 SHF655615 RXJ655615 RNN655615 RDR655615 QTV655615 QJZ655615 QAD655615 PQH655615 PGL655615 OWP655615 OMT655615 OCX655615 NTB655615 NJF655615 MZJ655615 MPN655615 MFR655615 LVV655615 LLZ655615 LCD655615 KSH655615 KIL655615 JYP655615 JOT655615 JEX655615 IVB655615 ILF655615 IBJ655615 HRN655615 HHR655615 GXV655615 GNZ655615 GED655615 FUH655615 FKL655615 FAP655615 EQT655615 EGX655615 DXB655615 DNF655615 DDJ655615 CTN655615 CJR655615 BZV655615 BPZ655615 BGD655615 AWH655615 AML655615 ACP655615 ST655615 IX655615 B655615 WVJ590079 WLN590079 WBR590079 VRV590079 VHZ590079 UYD590079 UOH590079 UEL590079 TUP590079 TKT590079 TAX590079 SRB590079 SHF590079 RXJ590079 RNN590079 RDR590079 QTV590079 QJZ590079 QAD590079 PQH590079 PGL590079 OWP590079 OMT590079 OCX590079 NTB590079 NJF590079 MZJ590079 MPN590079 MFR590079 LVV590079 LLZ590079 LCD590079 KSH590079 KIL590079 JYP590079 JOT590079 JEX590079 IVB590079 ILF590079 IBJ590079 HRN590079 HHR590079 GXV590079 GNZ590079 GED590079 FUH590079 FKL590079 FAP590079 EQT590079 EGX590079 DXB590079 DNF590079 DDJ590079 CTN590079 CJR590079 BZV590079 BPZ590079 BGD590079 AWH590079 AML590079 ACP590079 ST590079 IX590079 B590079 WVJ524543 WLN524543 WBR524543 VRV524543 VHZ524543 UYD524543 UOH524543 UEL524543 TUP524543 TKT524543 TAX524543 SRB524543 SHF524543 RXJ524543 RNN524543 RDR524543 QTV524543 QJZ524543 QAD524543 PQH524543 PGL524543 OWP524543 OMT524543 OCX524543 NTB524543 NJF524543 MZJ524543 MPN524543 MFR524543 LVV524543 LLZ524543 LCD524543 KSH524543 KIL524543 JYP524543 JOT524543 JEX524543 IVB524543 ILF524543 IBJ524543 HRN524543 HHR524543 GXV524543 GNZ524543 GED524543 FUH524543 FKL524543 FAP524543 EQT524543 EGX524543 DXB524543 DNF524543 DDJ524543 CTN524543 CJR524543 BZV524543 BPZ524543 BGD524543 AWH524543 AML524543 ACP524543 ST524543 IX524543 B524543 WVJ459007 WLN459007 WBR459007 VRV459007 VHZ459007 UYD459007 UOH459007 UEL459007 TUP459007 TKT459007 TAX459007 SRB459007 SHF459007 RXJ459007 RNN459007 RDR459007 QTV459007 QJZ459007 QAD459007 PQH459007 PGL459007 OWP459007 OMT459007 OCX459007 NTB459007 NJF459007 MZJ459007 MPN459007 MFR459007 LVV459007 LLZ459007 LCD459007 KSH459007 KIL459007 JYP459007 JOT459007 JEX459007 IVB459007 ILF459007 IBJ459007 HRN459007 HHR459007 GXV459007 GNZ459007 GED459007 FUH459007 FKL459007 FAP459007 EQT459007 EGX459007 DXB459007 DNF459007 DDJ459007 CTN459007 CJR459007 BZV459007 BPZ459007 BGD459007 AWH459007 AML459007 ACP459007 ST459007 IX459007 B459007 WVJ393471 WLN393471 WBR393471 VRV393471 VHZ393471 UYD393471 UOH393471 UEL393471 TUP393471 TKT393471 TAX393471 SRB393471 SHF393471 RXJ393471 RNN393471 RDR393471 QTV393471 QJZ393471 QAD393471 PQH393471 PGL393471 OWP393471 OMT393471 OCX393471 NTB393471 NJF393471 MZJ393471 MPN393471 MFR393471 LVV393471 LLZ393471 LCD393471 KSH393471 KIL393471 JYP393471 JOT393471 JEX393471 IVB393471 ILF393471 IBJ393471 HRN393471 HHR393471 GXV393471 GNZ393471 GED393471 FUH393471 FKL393471 FAP393471 EQT393471 EGX393471 DXB393471 DNF393471 DDJ393471 CTN393471 CJR393471 BZV393471 BPZ393471 BGD393471 AWH393471 AML393471 ACP393471 ST393471 IX393471 B393471 WVJ327935 WLN327935 WBR327935 VRV327935 VHZ327935 UYD327935 UOH327935 UEL327935 TUP327935 TKT327935 TAX327935 SRB327935 SHF327935 RXJ327935 RNN327935 RDR327935 QTV327935 QJZ327935 QAD327935 PQH327935 PGL327935 OWP327935 OMT327935 OCX327935 NTB327935 NJF327935 MZJ327935 MPN327935 MFR327935 LVV327935 LLZ327935 LCD327935 KSH327935 KIL327935 JYP327935 JOT327935 JEX327935 IVB327935 ILF327935 IBJ327935 HRN327935 HHR327935 GXV327935 GNZ327935 GED327935 FUH327935 FKL327935 FAP327935 EQT327935 EGX327935 DXB327935 DNF327935 DDJ327935 CTN327935 CJR327935 BZV327935 BPZ327935 BGD327935 AWH327935 AML327935 ACP327935 ST327935 IX327935 B327935 WVJ262399 WLN262399 WBR262399 VRV262399 VHZ262399 UYD262399 UOH262399 UEL262399 TUP262399 TKT262399 TAX262399 SRB262399 SHF262399 RXJ262399 RNN262399 RDR262399 QTV262399 QJZ262399 QAD262399 PQH262399 PGL262399 OWP262399 OMT262399 OCX262399 NTB262399 NJF262399 MZJ262399 MPN262399 MFR262399 LVV262399 LLZ262399 LCD262399 KSH262399 KIL262399 JYP262399 JOT262399 JEX262399 IVB262399 ILF262399 IBJ262399 HRN262399 HHR262399 GXV262399 GNZ262399 GED262399 FUH262399 FKL262399 FAP262399 EQT262399 EGX262399 DXB262399 DNF262399 DDJ262399 CTN262399 CJR262399 BZV262399 BPZ262399 BGD262399 AWH262399 AML262399 ACP262399 ST262399 IX262399 B262399 WVJ196863 WLN196863 WBR196863 VRV196863 VHZ196863 UYD196863 UOH196863 UEL196863 TUP196863 TKT196863 TAX196863 SRB196863 SHF196863 RXJ196863 RNN196863 RDR196863 QTV196863 QJZ196863 QAD196863 PQH196863 PGL196863 OWP196863 OMT196863 OCX196863 NTB196863 NJF196863 MZJ196863 MPN196863 MFR196863 LVV196863 LLZ196863 LCD196863 KSH196863 KIL196863 JYP196863 JOT196863 JEX196863 IVB196863 ILF196863 IBJ196863 HRN196863 HHR196863 GXV196863 GNZ196863 GED196863 FUH196863 FKL196863 FAP196863 EQT196863 EGX196863 DXB196863 DNF196863 DDJ196863 CTN196863 CJR196863 BZV196863 BPZ196863 BGD196863 AWH196863 AML196863 ACP196863 ST196863 IX196863 B196863 WVJ131327 WLN131327 WBR131327 VRV131327 VHZ131327 UYD131327 UOH131327 UEL131327 TUP131327 TKT131327 TAX131327 SRB131327 SHF131327 RXJ131327 RNN131327 RDR131327 QTV131327 QJZ131327 QAD131327 PQH131327 PGL131327 OWP131327 OMT131327 OCX131327 NTB131327 NJF131327 MZJ131327 MPN131327 MFR131327 LVV131327 LLZ131327 LCD131327 KSH131327 KIL131327 JYP131327 JOT131327 JEX131327 IVB131327 ILF131327 IBJ131327 HRN131327 HHR131327 GXV131327 GNZ131327 GED131327 FUH131327 FKL131327 FAP131327 EQT131327 EGX131327 DXB131327 DNF131327 DDJ131327 CTN131327 CJR131327 BZV131327 BPZ131327 BGD131327 AWH131327 AML131327 ACP131327 ST131327 IX131327 B131327 WVJ65791 WLN65791 WBR65791 VRV65791 VHZ65791 UYD65791 UOH65791 UEL65791 TUP65791 TKT65791 TAX65791 SRB65791 SHF65791 RXJ65791 RNN65791 RDR65791 QTV65791 QJZ65791 QAD65791 PQH65791 PGL65791 OWP65791 OMT65791 OCX65791 NTB65791 NJF65791 MZJ65791 MPN65791 MFR65791 LVV65791 LLZ65791 LCD65791 KSH65791 KIL65791 JYP65791 JOT65791 JEX65791 IVB65791 ILF65791 IBJ65791 HRN65791 HHR65791 GXV65791 GNZ65791 GED65791 FUH65791 FKL65791 FAP65791 EQT65791 EGX65791 DXB65791 DNF65791 DDJ65791 CTN65791 CJR65791 BZV65791 BPZ65791 BGD65791 AWH65791 AML65791 ACP65791 ST65791 IX65791 B65791 WVJ254 WLN254 WBR254 VRV254 VHZ254 UYD254 UOH254 UEL254 TUP254 TKT254 TAX254 SRB254 SHF254 RXJ254 RNN254 RDR254 QTV254 QJZ254 QAD254 PQH254 PGL254 OWP254 OMT254 OCX254 NTB254 NJF254 MZJ254 MPN254 MFR254 LVV254 LLZ254 LCD254 KSH254 KIL254 JYP254 JOT254 JEX254 IVB254 ILF254 IBJ254 HRN254 HHR254 GXV254 GNZ254 GED254 FUH254 FKL254 FAP254 EQT254 EGX254 DXB254 DNF254 DDJ254 CTN254 CJR254 BZV254 BPZ254 BGD254 AWH254 AML254 ACP254 ST254 IX254 KIL983261 WVJ983386 WLN983386 WBR983386 VRV983386 VHZ983386 UYD983386 UOH983386 UEL983386 TUP983386 TKT983386 TAX983386 SRB983386 SHF983386 RXJ983386 RNN983386 RDR983386 QTV983386 QJZ983386 QAD983386 PQH983386 PGL983386 OWP983386 OMT983386 OCX983386 NTB983386 NJF983386 MZJ983386 MPN983386 MFR983386 LVV983386 LLZ983386 LCD983386 KSH983386 KIL983386 JYP983386 JOT983386 JEX983386 IVB983386 ILF983386 IBJ983386 HRN983386 HHR983386 GXV983386 GNZ983386 GED983386 FUH983386 FKL983386 FAP983386 EQT983386 EGX983386 DXB983386 DNF983386 DDJ983386 CTN983386 CJR983386 BZV983386 BPZ983386 BGD983386 AWH983386 AML983386 ACP983386 ST983386 IX983386 B983386 WVJ917850 WLN917850 WBR917850 VRV917850 VHZ917850 UYD917850 UOH917850 UEL917850 TUP917850 TKT917850 TAX917850 SRB917850 SHF917850 RXJ917850 RNN917850 RDR917850 QTV917850 QJZ917850 QAD917850 PQH917850 PGL917850 OWP917850 OMT917850 OCX917850 NTB917850 NJF917850 MZJ917850 MPN917850 MFR917850 LVV917850 LLZ917850 LCD917850 KSH917850 KIL917850 JYP917850 JOT917850 JEX917850 IVB917850 ILF917850 IBJ917850 HRN917850 HHR917850 GXV917850 GNZ917850 GED917850 FUH917850 FKL917850 FAP917850 EQT917850 EGX917850 DXB917850 DNF917850 DDJ917850 CTN917850 CJR917850 BZV917850 BPZ917850 BGD917850 AWH917850 AML917850 ACP917850 ST917850 IX917850 B917850 WVJ852314 WLN852314 WBR852314 VRV852314 VHZ852314 UYD852314 UOH852314 UEL852314 TUP852314 TKT852314 TAX852314 SRB852314 SHF852314 RXJ852314 RNN852314 RDR852314 QTV852314 QJZ852314 QAD852314 PQH852314 PGL852314 OWP852314 OMT852314 OCX852314 NTB852314 NJF852314 MZJ852314 MPN852314 MFR852314 LVV852314 LLZ852314 LCD852314 KSH852314 KIL852314 JYP852314 JOT852314 JEX852314 IVB852314 ILF852314 IBJ852314 HRN852314 HHR852314 GXV852314 GNZ852314 GED852314 FUH852314 FKL852314 FAP852314 EQT852314 EGX852314 DXB852314 DNF852314 DDJ852314 CTN852314 CJR852314 BZV852314 BPZ852314 BGD852314 AWH852314 AML852314 ACP852314 ST852314 IX852314 B852314 WVJ786778 WLN786778 WBR786778 VRV786778 VHZ786778 UYD786778 UOH786778 UEL786778 TUP786778 TKT786778 TAX786778 SRB786778 SHF786778 RXJ786778 RNN786778 RDR786778 QTV786778 QJZ786778 QAD786778 PQH786778 PGL786778 OWP786778 OMT786778 OCX786778 NTB786778 NJF786778 MZJ786778 MPN786778 MFR786778 LVV786778 LLZ786778 LCD786778 KSH786778 KIL786778 JYP786778 JOT786778 JEX786778 IVB786778 ILF786778 IBJ786778 HRN786778 HHR786778 GXV786778 GNZ786778 GED786778 FUH786778 FKL786778 FAP786778 EQT786778 EGX786778 DXB786778 DNF786778 DDJ786778 CTN786778 CJR786778 BZV786778 BPZ786778 BGD786778 AWH786778 AML786778 ACP786778 ST786778 IX786778 B786778 WVJ721242 WLN721242 WBR721242 VRV721242 VHZ721242 UYD721242 UOH721242 UEL721242 TUP721242 TKT721242 TAX721242 SRB721242 SHF721242 RXJ721242 RNN721242 RDR721242 QTV721242 QJZ721242 QAD721242 PQH721242 PGL721242 OWP721242 OMT721242 OCX721242 NTB721242 NJF721242 MZJ721242 MPN721242 MFR721242 LVV721242 LLZ721242 LCD721242 KSH721242 KIL721242 JYP721242 JOT721242 JEX721242 IVB721242 ILF721242 IBJ721242 HRN721242 HHR721242 GXV721242 GNZ721242 GED721242 FUH721242 FKL721242 FAP721242 EQT721242 EGX721242 DXB721242 DNF721242 DDJ721242 CTN721242 CJR721242 BZV721242 BPZ721242 BGD721242 AWH721242 AML721242 ACP721242 ST721242 IX721242 B721242 WVJ655706 WLN655706 WBR655706 VRV655706 VHZ655706 UYD655706 UOH655706 UEL655706 TUP655706 TKT655706 TAX655706 SRB655706 SHF655706 RXJ655706 RNN655706 RDR655706 QTV655706 QJZ655706 QAD655706 PQH655706 PGL655706 OWP655706 OMT655706 OCX655706 NTB655706 NJF655706 MZJ655706 MPN655706 MFR655706 LVV655706 LLZ655706 LCD655706 KSH655706 KIL655706 JYP655706 JOT655706 JEX655706 IVB655706 ILF655706 IBJ655706 HRN655706 HHR655706 GXV655706 GNZ655706 GED655706 FUH655706 FKL655706 FAP655706 EQT655706 EGX655706 DXB655706 DNF655706 DDJ655706 CTN655706 CJR655706 BZV655706 BPZ655706 BGD655706 AWH655706 AML655706 ACP655706 ST655706 IX655706 B655706 WVJ590170 WLN590170 WBR590170 VRV590170 VHZ590170 UYD590170 UOH590170 UEL590170 TUP590170 TKT590170 TAX590170 SRB590170 SHF590170 RXJ590170 RNN590170 RDR590170 QTV590170 QJZ590170 QAD590170 PQH590170 PGL590170 OWP590170 OMT590170 OCX590170 NTB590170 NJF590170 MZJ590170 MPN590170 MFR590170 LVV590170 LLZ590170 LCD590170 KSH590170 KIL590170 JYP590170 JOT590170 JEX590170 IVB590170 ILF590170 IBJ590170 HRN590170 HHR590170 GXV590170 GNZ590170 GED590170 FUH590170 FKL590170 FAP590170 EQT590170 EGX590170 DXB590170 DNF590170 DDJ590170 CTN590170 CJR590170 BZV590170 BPZ590170 BGD590170 AWH590170 AML590170 ACP590170 ST590170 IX590170 B590170 WVJ524634 WLN524634 WBR524634 VRV524634 VHZ524634 UYD524634 UOH524634 UEL524634 TUP524634 TKT524634 TAX524634 SRB524634 SHF524634 RXJ524634 RNN524634 RDR524634 QTV524634 QJZ524634 QAD524634 PQH524634 PGL524634 OWP524634 OMT524634 OCX524634 NTB524634 NJF524634 MZJ524634 MPN524634 MFR524634 LVV524634 LLZ524634 LCD524634 KSH524634 KIL524634 JYP524634 JOT524634 JEX524634 IVB524634 ILF524634 IBJ524634 HRN524634 HHR524634 GXV524634 GNZ524634 GED524634 FUH524634 FKL524634 FAP524634 EQT524634 EGX524634 DXB524634 DNF524634 DDJ524634 CTN524634 CJR524634 BZV524634 BPZ524634 BGD524634 AWH524634 AML524634 ACP524634 ST524634 IX524634 B524634 WVJ459098 WLN459098 WBR459098 VRV459098 VHZ459098 UYD459098 UOH459098 UEL459098 TUP459098 TKT459098 TAX459098 SRB459098 SHF459098 RXJ459098 RNN459098 RDR459098 QTV459098 QJZ459098 QAD459098 PQH459098 PGL459098 OWP459098 OMT459098 OCX459098 NTB459098 NJF459098 MZJ459098 MPN459098 MFR459098 LVV459098 LLZ459098 LCD459098 KSH459098 KIL459098 JYP459098 JOT459098 JEX459098 IVB459098 ILF459098 IBJ459098 HRN459098 HHR459098 GXV459098 GNZ459098 GED459098 FUH459098 FKL459098 FAP459098 EQT459098 EGX459098 DXB459098 DNF459098 DDJ459098 CTN459098 CJR459098 BZV459098 BPZ459098 BGD459098 AWH459098 AML459098 ACP459098 ST459098 IX459098 B459098 WVJ393562 WLN393562 WBR393562 VRV393562 VHZ393562 UYD393562 UOH393562 UEL393562 TUP393562 TKT393562 TAX393562 SRB393562 SHF393562 RXJ393562 RNN393562 RDR393562 QTV393562 QJZ393562 QAD393562 PQH393562 PGL393562 OWP393562 OMT393562 OCX393562 NTB393562 NJF393562 MZJ393562 MPN393562 MFR393562 LVV393562 LLZ393562 LCD393562 KSH393562 KIL393562 JYP393562 JOT393562 JEX393562 IVB393562 ILF393562 IBJ393562 HRN393562 HHR393562 GXV393562 GNZ393562 GED393562 FUH393562 FKL393562 FAP393562 EQT393562 EGX393562 DXB393562 DNF393562 DDJ393562 CTN393562 CJR393562 BZV393562 BPZ393562 BGD393562 AWH393562 AML393562 ACP393562 ST393562 IX393562 B393562 WVJ328026 WLN328026 WBR328026 VRV328026 VHZ328026 UYD328026 UOH328026 UEL328026 TUP328026 TKT328026 TAX328026 SRB328026 SHF328026 RXJ328026 RNN328026 RDR328026 QTV328026 QJZ328026 QAD328026 PQH328026 PGL328026 OWP328026 OMT328026 OCX328026 NTB328026 NJF328026 MZJ328026 MPN328026 MFR328026 LVV328026 LLZ328026 LCD328026 KSH328026 KIL328026 JYP328026 JOT328026 JEX328026 IVB328026 ILF328026 IBJ328026 HRN328026 HHR328026 GXV328026 GNZ328026 GED328026 FUH328026 FKL328026 FAP328026 EQT328026 EGX328026 DXB328026 DNF328026 DDJ328026 CTN328026 CJR328026 BZV328026 BPZ328026 BGD328026 AWH328026 AML328026 ACP328026 ST328026 IX328026 B328026 WVJ262490 WLN262490 WBR262490 VRV262490 VHZ262490 UYD262490 UOH262490 UEL262490 TUP262490 TKT262490 TAX262490 SRB262490 SHF262490 RXJ262490 RNN262490 RDR262490 QTV262490 QJZ262490 QAD262490 PQH262490 PGL262490 OWP262490 OMT262490 OCX262490 NTB262490 NJF262490 MZJ262490 MPN262490 MFR262490 LVV262490 LLZ262490 LCD262490 KSH262490 KIL262490 JYP262490 JOT262490 JEX262490 IVB262490 ILF262490 IBJ262490 HRN262490 HHR262490 GXV262490 GNZ262490 GED262490 FUH262490 FKL262490 FAP262490 EQT262490 EGX262490 DXB262490 DNF262490 DDJ262490 CTN262490 CJR262490 BZV262490 BPZ262490 BGD262490 AWH262490 AML262490 ACP262490 ST262490 IX262490 B262490 WVJ196954 WLN196954 WBR196954 VRV196954 VHZ196954 UYD196954 UOH196954 UEL196954 TUP196954 TKT196954 TAX196954 SRB196954 SHF196954 RXJ196954 RNN196954 RDR196954 QTV196954 QJZ196954 QAD196954 PQH196954 PGL196954 OWP196954 OMT196954 OCX196954 NTB196954 NJF196954 MZJ196954 MPN196954 MFR196954 LVV196954 LLZ196954 LCD196954 KSH196954 KIL196954 JYP196954 JOT196954 JEX196954 IVB196954 ILF196954 IBJ196954 HRN196954 HHR196954 GXV196954 GNZ196954 GED196954 FUH196954 FKL196954 FAP196954 EQT196954 EGX196954 DXB196954 DNF196954 DDJ196954 CTN196954 CJR196954 BZV196954 BPZ196954 BGD196954 AWH196954 AML196954 ACP196954 ST196954 IX196954 B196954 WVJ131418 WLN131418 WBR131418 VRV131418 VHZ131418 UYD131418 UOH131418 UEL131418 TUP131418 TKT131418 TAX131418 SRB131418 SHF131418 RXJ131418 RNN131418 RDR131418 QTV131418 QJZ131418 QAD131418 PQH131418 PGL131418 OWP131418 OMT131418 OCX131418 NTB131418 NJF131418 MZJ131418 MPN131418 MFR131418 LVV131418 LLZ131418 LCD131418 KSH131418 KIL131418 JYP131418 JOT131418 JEX131418 IVB131418 ILF131418 IBJ131418 HRN131418 HHR131418 GXV131418 GNZ131418 GED131418 FUH131418 FKL131418 FAP131418 EQT131418 EGX131418 DXB131418 DNF131418 DDJ131418 CTN131418 CJR131418 BZV131418 BPZ131418 BGD131418 AWH131418 AML131418 ACP131418 ST131418 IX131418 B131418 WVJ65882 WLN65882 WBR65882 VRV65882 VHZ65882 UYD65882 UOH65882 UEL65882 TUP65882 TKT65882 TAX65882 SRB65882 SHF65882 RXJ65882 RNN65882 RDR65882 QTV65882 QJZ65882 QAD65882 PQH65882 PGL65882 OWP65882 OMT65882 OCX65882 NTB65882 NJF65882 MZJ65882 MPN65882 MFR65882 LVV65882 LLZ65882 LCD65882 KSH65882 KIL65882 JYP65882 JOT65882 JEX65882 IVB65882 ILF65882 IBJ65882 HRN65882 HHR65882 GXV65882 GNZ65882 GED65882 FUH65882 FKL65882 FAP65882 EQT65882 EGX65882 DXB65882 DNF65882 DDJ65882 CTN65882 CJR65882 BZV65882 BPZ65882 BGD65882 AWH65882 AML65882 ACP65882 ST65882 IX65882 B65882 WVJ345 WLN345 WBR345 VRV345 VHZ345 UYD345 UOH345 UEL345 TUP345 TKT345 TAX345 SRB345 SHF345 RXJ345 RNN345 RDR345 QTV345 QJZ345 QAD345 PQH345 PGL345 OWP345 OMT345 OCX345 NTB345 NJF345 MZJ345 MPN345 MFR345 LVV345 LLZ345 LCD345 KSH345 KIL345 JYP345 JOT345 JEX345 IVB345 ILF345 IBJ345 HRN345 HHR345 GXV345 GNZ345 GED345 FUH345 FKL345 FAP345 EQT345 EGX345 DXB345 DNF345 DDJ345 CTN345 CJR345 BZV345 BPZ345 BGD345 AWH345 AML345 ACP345 ST345 IX345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H6482"/>
  <sheetViews>
    <sheetView showGridLines="0" zoomScale="64" zoomScaleNormal="64" zoomScaleSheetLayoutView="75" zoomScalePageLayoutView="50" workbookViewId="0">
      <pane ySplit="4" topLeftCell="A5" activePane="bottomLeft" state="frozen"/>
      <selection pane="bottomLeft" activeCell="B6" sqref="B6"/>
    </sheetView>
  </sheetViews>
  <sheetFormatPr defaultColWidth="9" defaultRowHeight="15" x14ac:dyDescent="0.25"/>
  <cols>
    <col min="1" max="1" width="41.85546875" style="2" customWidth="1"/>
    <col min="2" max="2" width="24" style="89" customWidth="1"/>
    <col min="3" max="3" width="30.28515625" style="89" customWidth="1"/>
    <col min="4" max="4" width="15.7109375" style="89" customWidth="1"/>
    <col min="5" max="5" width="122" style="90" customWidth="1"/>
    <col min="6" max="6" width="24.28515625" style="441" customWidth="1"/>
    <col min="7" max="7" width="16.85546875" style="2" customWidth="1"/>
    <col min="8" max="8" width="13.7109375" style="2" customWidth="1"/>
    <col min="9" max="14" width="9" style="2" customWidth="1"/>
    <col min="15" max="15" width="10.140625" style="2" bestFit="1" customWidth="1"/>
    <col min="16" max="257" width="9" style="2"/>
    <col min="258" max="258" width="39.42578125" style="2" customWidth="1"/>
    <col min="259" max="259" width="24" style="2" customWidth="1"/>
    <col min="260" max="260" width="25.5703125" style="2" customWidth="1"/>
    <col min="261" max="261" width="15.7109375" style="2" customWidth="1"/>
    <col min="262" max="262" width="75.28515625" style="2" customWidth="1"/>
    <col min="263" max="263" width="34.85546875" style="2" customWidth="1"/>
    <col min="264" max="271" width="9" style="2" customWidth="1"/>
    <col min="272" max="272" width="10.140625" style="2" bestFit="1" customWidth="1"/>
    <col min="273" max="513" width="9" style="2"/>
    <col min="514" max="514" width="39.42578125" style="2" customWidth="1"/>
    <col min="515" max="515" width="24" style="2" customWidth="1"/>
    <col min="516" max="516" width="25.5703125" style="2" customWidth="1"/>
    <col min="517" max="517" width="15.7109375" style="2" customWidth="1"/>
    <col min="518" max="518" width="75.28515625" style="2" customWidth="1"/>
    <col min="519" max="519" width="34.85546875" style="2" customWidth="1"/>
    <col min="520" max="527" width="9" style="2" customWidth="1"/>
    <col min="528" max="528" width="10.140625" style="2" bestFit="1" customWidth="1"/>
    <col min="529" max="769" width="9" style="2"/>
    <col min="770" max="770" width="39.42578125" style="2" customWidth="1"/>
    <col min="771" max="771" width="24" style="2" customWidth="1"/>
    <col min="772" max="772" width="25.5703125" style="2" customWidth="1"/>
    <col min="773" max="773" width="15.7109375" style="2" customWidth="1"/>
    <col min="774" max="774" width="75.28515625" style="2" customWidth="1"/>
    <col min="775" max="775" width="34.85546875" style="2" customWidth="1"/>
    <col min="776" max="783" width="9" style="2" customWidth="1"/>
    <col min="784" max="784" width="10.140625" style="2" bestFit="1" customWidth="1"/>
    <col min="785" max="1025" width="9" style="2"/>
    <col min="1026" max="1026" width="39.42578125" style="2" customWidth="1"/>
    <col min="1027" max="1027" width="24" style="2" customWidth="1"/>
    <col min="1028" max="1028" width="25.5703125" style="2" customWidth="1"/>
    <col min="1029" max="1029" width="15.7109375" style="2" customWidth="1"/>
    <col min="1030" max="1030" width="75.28515625" style="2" customWidth="1"/>
    <col min="1031" max="1031" width="34.85546875" style="2" customWidth="1"/>
    <col min="1032" max="1039" width="9" style="2" customWidth="1"/>
    <col min="1040" max="1040" width="10.140625" style="2" bestFit="1" customWidth="1"/>
    <col min="1041" max="1281" width="9" style="2"/>
    <col min="1282" max="1282" width="39.42578125" style="2" customWidth="1"/>
    <col min="1283" max="1283" width="24" style="2" customWidth="1"/>
    <col min="1284" max="1284" width="25.5703125" style="2" customWidth="1"/>
    <col min="1285" max="1285" width="15.7109375" style="2" customWidth="1"/>
    <col min="1286" max="1286" width="75.28515625" style="2" customWidth="1"/>
    <col min="1287" max="1287" width="34.85546875" style="2" customWidth="1"/>
    <col min="1288" max="1295" width="9" style="2" customWidth="1"/>
    <col min="1296" max="1296" width="10.140625" style="2" bestFit="1" customWidth="1"/>
    <col min="1297" max="1537" width="9" style="2"/>
    <col min="1538" max="1538" width="39.42578125" style="2" customWidth="1"/>
    <col min="1539" max="1539" width="24" style="2" customWidth="1"/>
    <col min="1540" max="1540" width="25.5703125" style="2" customWidth="1"/>
    <col min="1541" max="1541" width="15.7109375" style="2" customWidth="1"/>
    <col min="1542" max="1542" width="75.28515625" style="2" customWidth="1"/>
    <col min="1543" max="1543" width="34.85546875" style="2" customWidth="1"/>
    <col min="1544" max="1551" width="9" style="2" customWidth="1"/>
    <col min="1552" max="1552" width="10.140625" style="2" bestFit="1" customWidth="1"/>
    <col min="1553" max="1793" width="9" style="2"/>
    <col min="1794" max="1794" width="39.42578125" style="2" customWidth="1"/>
    <col min="1795" max="1795" width="24" style="2" customWidth="1"/>
    <col min="1796" max="1796" width="25.5703125" style="2" customWidth="1"/>
    <col min="1797" max="1797" width="15.7109375" style="2" customWidth="1"/>
    <col min="1798" max="1798" width="75.28515625" style="2" customWidth="1"/>
    <col min="1799" max="1799" width="34.85546875" style="2" customWidth="1"/>
    <col min="1800" max="1807" width="9" style="2" customWidth="1"/>
    <col min="1808" max="1808" width="10.140625" style="2" bestFit="1" customWidth="1"/>
    <col min="1809" max="2049" width="9" style="2"/>
    <col min="2050" max="2050" width="39.42578125" style="2" customWidth="1"/>
    <col min="2051" max="2051" width="24" style="2" customWidth="1"/>
    <col min="2052" max="2052" width="25.5703125" style="2" customWidth="1"/>
    <col min="2053" max="2053" width="15.7109375" style="2" customWidth="1"/>
    <col min="2054" max="2054" width="75.28515625" style="2" customWidth="1"/>
    <col min="2055" max="2055" width="34.85546875" style="2" customWidth="1"/>
    <col min="2056" max="2063" width="9" style="2" customWidth="1"/>
    <col min="2064" max="2064" width="10.140625" style="2" bestFit="1" customWidth="1"/>
    <col min="2065" max="2305" width="9" style="2"/>
    <col min="2306" max="2306" width="39.42578125" style="2" customWidth="1"/>
    <col min="2307" max="2307" width="24" style="2" customWidth="1"/>
    <col min="2308" max="2308" width="25.5703125" style="2" customWidth="1"/>
    <col min="2309" max="2309" width="15.7109375" style="2" customWidth="1"/>
    <col min="2310" max="2310" width="75.28515625" style="2" customWidth="1"/>
    <col min="2311" max="2311" width="34.85546875" style="2" customWidth="1"/>
    <col min="2312" max="2319" width="9" style="2" customWidth="1"/>
    <col min="2320" max="2320" width="10.140625" style="2" bestFit="1" customWidth="1"/>
    <col min="2321" max="2561" width="9" style="2"/>
    <col min="2562" max="2562" width="39.42578125" style="2" customWidth="1"/>
    <col min="2563" max="2563" width="24" style="2" customWidth="1"/>
    <col min="2564" max="2564" width="25.5703125" style="2" customWidth="1"/>
    <col min="2565" max="2565" width="15.7109375" style="2" customWidth="1"/>
    <col min="2566" max="2566" width="75.28515625" style="2" customWidth="1"/>
    <col min="2567" max="2567" width="34.85546875" style="2" customWidth="1"/>
    <col min="2568" max="2575" width="9" style="2" customWidth="1"/>
    <col min="2576" max="2576" width="10.140625" style="2" bestFit="1" customWidth="1"/>
    <col min="2577" max="2817" width="9" style="2"/>
    <col min="2818" max="2818" width="39.42578125" style="2" customWidth="1"/>
    <col min="2819" max="2819" width="24" style="2" customWidth="1"/>
    <col min="2820" max="2820" width="25.5703125" style="2" customWidth="1"/>
    <col min="2821" max="2821" width="15.7109375" style="2" customWidth="1"/>
    <col min="2822" max="2822" width="75.28515625" style="2" customWidth="1"/>
    <col min="2823" max="2823" width="34.85546875" style="2" customWidth="1"/>
    <col min="2824" max="2831" width="9" style="2" customWidth="1"/>
    <col min="2832" max="2832" width="10.140625" style="2" bestFit="1" customWidth="1"/>
    <col min="2833" max="3073" width="9" style="2"/>
    <col min="3074" max="3074" width="39.42578125" style="2" customWidth="1"/>
    <col min="3075" max="3075" width="24" style="2" customWidth="1"/>
    <col min="3076" max="3076" width="25.5703125" style="2" customWidth="1"/>
    <col min="3077" max="3077" width="15.7109375" style="2" customWidth="1"/>
    <col min="3078" max="3078" width="75.28515625" style="2" customWidth="1"/>
    <col min="3079" max="3079" width="34.85546875" style="2" customWidth="1"/>
    <col min="3080" max="3087" width="9" style="2" customWidth="1"/>
    <col min="3088" max="3088" width="10.140625" style="2" bestFit="1" customWidth="1"/>
    <col min="3089" max="3329" width="9" style="2"/>
    <col min="3330" max="3330" width="39.42578125" style="2" customWidth="1"/>
    <col min="3331" max="3331" width="24" style="2" customWidth="1"/>
    <col min="3332" max="3332" width="25.5703125" style="2" customWidth="1"/>
    <col min="3333" max="3333" width="15.7109375" style="2" customWidth="1"/>
    <col min="3334" max="3334" width="75.28515625" style="2" customWidth="1"/>
    <col min="3335" max="3335" width="34.85546875" style="2" customWidth="1"/>
    <col min="3336" max="3343" width="9" style="2" customWidth="1"/>
    <col min="3344" max="3344" width="10.140625" style="2" bestFit="1" customWidth="1"/>
    <col min="3345" max="3585" width="9" style="2"/>
    <col min="3586" max="3586" width="39.42578125" style="2" customWidth="1"/>
    <col min="3587" max="3587" width="24" style="2" customWidth="1"/>
    <col min="3588" max="3588" width="25.5703125" style="2" customWidth="1"/>
    <col min="3589" max="3589" width="15.7109375" style="2" customWidth="1"/>
    <col min="3590" max="3590" width="75.28515625" style="2" customWidth="1"/>
    <col min="3591" max="3591" width="34.85546875" style="2" customWidth="1"/>
    <col min="3592" max="3599" width="9" style="2" customWidth="1"/>
    <col min="3600" max="3600" width="10.140625" style="2" bestFit="1" customWidth="1"/>
    <col min="3601" max="3841" width="9" style="2"/>
    <col min="3842" max="3842" width="39.42578125" style="2" customWidth="1"/>
    <col min="3843" max="3843" width="24" style="2" customWidth="1"/>
    <col min="3844" max="3844" width="25.5703125" style="2" customWidth="1"/>
    <col min="3845" max="3845" width="15.7109375" style="2" customWidth="1"/>
    <col min="3846" max="3846" width="75.28515625" style="2" customWidth="1"/>
    <col min="3847" max="3847" width="34.85546875" style="2" customWidth="1"/>
    <col min="3848" max="3855" width="9" style="2" customWidth="1"/>
    <col min="3856" max="3856" width="10.140625" style="2" bestFit="1" customWidth="1"/>
    <col min="3857" max="4097" width="9" style="2"/>
    <col min="4098" max="4098" width="39.42578125" style="2" customWidth="1"/>
    <col min="4099" max="4099" width="24" style="2" customWidth="1"/>
    <col min="4100" max="4100" width="25.5703125" style="2" customWidth="1"/>
    <col min="4101" max="4101" width="15.7109375" style="2" customWidth="1"/>
    <col min="4102" max="4102" width="75.28515625" style="2" customWidth="1"/>
    <col min="4103" max="4103" width="34.85546875" style="2" customWidth="1"/>
    <col min="4104" max="4111" width="9" style="2" customWidth="1"/>
    <col min="4112" max="4112" width="10.140625" style="2" bestFit="1" customWidth="1"/>
    <col min="4113" max="4353" width="9" style="2"/>
    <col min="4354" max="4354" width="39.42578125" style="2" customWidth="1"/>
    <col min="4355" max="4355" width="24" style="2" customWidth="1"/>
    <col min="4356" max="4356" width="25.5703125" style="2" customWidth="1"/>
    <col min="4357" max="4357" width="15.7109375" style="2" customWidth="1"/>
    <col min="4358" max="4358" width="75.28515625" style="2" customWidth="1"/>
    <col min="4359" max="4359" width="34.85546875" style="2" customWidth="1"/>
    <col min="4360" max="4367" width="9" style="2" customWidth="1"/>
    <col min="4368" max="4368" width="10.140625" style="2" bestFit="1" customWidth="1"/>
    <col min="4369" max="4609" width="9" style="2"/>
    <col min="4610" max="4610" width="39.42578125" style="2" customWidth="1"/>
    <col min="4611" max="4611" width="24" style="2" customWidth="1"/>
    <col min="4612" max="4612" width="25.5703125" style="2" customWidth="1"/>
    <col min="4613" max="4613" width="15.7109375" style="2" customWidth="1"/>
    <col min="4614" max="4614" width="75.28515625" style="2" customWidth="1"/>
    <col min="4615" max="4615" width="34.85546875" style="2" customWidth="1"/>
    <col min="4616" max="4623" width="9" style="2" customWidth="1"/>
    <col min="4624" max="4624" width="10.140625" style="2" bestFit="1" customWidth="1"/>
    <col min="4625" max="4865" width="9" style="2"/>
    <col min="4866" max="4866" width="39.42578125" style="2" customWidth="1"/>
    <col min="4867" max="4867" width="24" style="2" customWidth="1"/>
    <col min="4868" max="4868" width="25.5703125" style="2" customWidth="1"/>
    <col min="4869" max="4869" width="15.7109375" style="2" customWidth="1"/>
    <col min="4870" max="4870" width="75.28515625" style="2" customWidth="1"/>
    <col min="4871" max="4871" width="34.85546875" style="2" customWidth="1"/>
    <col min="4872" max="4879" width="9" style="2" customWidth="1"/>
    <col min="4880" max="4880" width="10.140625" style="2" bestFit="1" customWidth="1"/>
    <col min="4881" max="5121" width="9" style="2"/>
    <col min="5122" max="5122" width="39.42578125" style="2" customWidth="1"/>
    <col min="5123" max="5123" width="24" style="2" customWidth="1"/>
    <col min="5124" max="5124" width="25.5703125" style="2" customWidth="1"/>
    <col min="5125" max="5125" width="15.7109375" style="2" customWidth="1"/>
    <col min="5126" max="5126" width="75.28515625" style="2" customWidth="1"/>
    <col min="5127" max="5127" width="34.85546875" style="2" customWidth="1"/>
    <col min="5128" max="5135" width="9" style="2" customWidth="1"/>
    <col min="5136" max="5136" width="10.140625" style="2" bestFit="1" customWidth="1"/>
    <col min="5137" max="5377" width="9" style="2"/>
    <col min="5378" max="5378" width="39.42578125" style="2" customWidth="1"/>
    <col min="5379" max="5379" width="24" style="2" customWidth="1"/>
    <col min="5380" max="5380" width="25.5703125" style="2" customWidth="1"/>
    <col min="5381" max="5381" width="15.7109375" style="2" customWidth="1"/>
    <col min="5382" max="5382" width="75.28515625" style="2" customWidth="1"/>
    <col min="5383" max="5383" width="34.85546875" style="2" customWidth="1"/>
    <col min="5384" max="5391" width="9" style="2" customWidth="1"/>
    <col min="5392" max="5392" width="10.140625" style="2" bestFit="1" customWidth="1"/>
    <col min="5393" max="5633" width="9" style="2"/>
    <col min="5634" max="5634" width="39.42578125" style="2" customWidth="1"/>
    <col min="5635" max="5635" width="24" style="2" customWidth="1"/>
    <col min="5636" max="5636" width="25.5703125" style="2" customWidth="1"/>
    <col min="5637" max="5637" width="15.7109375" style="2" customWidth="1"/>
    <col min="5638" max="5638" width="75.28515625" style="2" customWidth="1"/>
    <col min="5639" max="5639" width="34.85546875" style="2" customWidth="1"/>
    <col min="5640" max="5647" width="9" style="2" customWidth="1"/>
    <col min="5648" max="5648" width="10.140625" style="2" bestFit="1" customWidth="1"/>
    <col min="5649" max="5889" width="9" style="2"/>
    <col min="5890" max="5890" width="39.42578125" style="2" customWidth="1"/>
    <col min="5891" max="5891" width="24" style="2" customWidth="1"/>
    <col min="5892" max="5892" width="25.5703125" style="2" customWidth="1"/>
    <col min="5893" max="5893" width="15.7109375" style="2" customWidth="1"/>
    <col min="5894" max="5894" width="75.28515625" style="2" customWidth="1"/>
    <col min="5895" max="5895" width="34.85546875" style="2" customWidth="1"/>
    <col min="5896" max="5903" width="9" style="2" customWidth="1"/>
    <col min="5904" max="5904" width="10.140625" style="2" bestFit="1" customWidth="1"/>
    <col min="5905" max="6145" width="9" style="2"/>
    <col min="6146" max="6146" width="39.42578125" style="2" customWidth="1"/>
    <col min="6147" max="6147" width="24" style="2" customWidth="1"/>
    <col min="6148" max="6148" width="25.5703125" style="2" customWidth="1"/>
    <col min="6149" max="6149" width="15.7109375" style="2" customWidth="1"/>
    <col min="6150" max="6150" width="75.28515625" style="2" customWidth="1"/>
    <col min="6151" max="6151" width="34.85546875" style="2" customWidth="1"/>
    <col min="6152" max="6159" width="9" style="2" customWidth="1"/>
    <col min="6160" max="6160" width="10.140625" style="2" bestFit="1" customWidth="1"/>
    <col min="6161" max="6401" width="9" style="2"/>
    <col min="6402" max="6402" width="39.42578125" style="2" customWidth="1"/>
    <col min="6403" max="6403" width="24" style="2" customWidth="1"/>
    <col min="6404" max="6404" width="25.5703125" style="2" customWidth="1"/>
    <col min="6405" max="6405" width="15.7109375" style="2" customWidth="1"/>
    <col min="6406" max="6406" width="75.28515625" style="2" customWidth="1"/>
    <col min="6407" max="6407" width="34.85546875" style="2" customWidth="1"/>
    <col min="6408" max="6415" width="9" style="2" customWidth="1"/>
    <col min="6416" max="6416" width="10.140625" style="2" bestFit="1" customWidth="1"/>
    <col min="6417" max="6657" width="9" style="2"/>
    <col min="6658" max="6658" width="39.42578125" style="2" customWidth="1"/>
    <col min="6659" max="6659" width="24" style="2" customWidth="1"/>
    <col min="6660" max="6660" width="25.5703125" style="2" customWidth="1"/>
    <col min="6661" max="6661" width="15.7109375" style="2" customWidth="1"/>
    <col min="6662" max="6662" width="75.28515625" style="2" customWidth="1"/>
    <col min="6663" max="6663" width="34.85546875" style="2" customWidth="1"/>
    <col min="6664" max="6671" width="9" style="2" customWidth="1"/>
    <col min="6672" max="6672" width="10.140625" style="2" bestFit="1" customWidth="1"/>
    <col min="6673" max="6913" width="9" style="2"/>
    <col min="6914" max="6914" width="39.42578125" style="2" customWidth="1"/>
    <col min="6915" max="6915" width="24" style="2" customWidth="1"/>
    <col min="6916" max="6916" width="25.5703125" style="2" customWidth="1"/>
    <col min="6917" max="6917" width="15.7109375" style="2" customWidth="1"/>
    <col min="6918" max="6918" width="75.28515625" style="2" customWidth="1"/>
    <col min="6919" max="6919" width="34.85546875" style="2" customWidth="1"/>
    <col min="6920" max="6927" width="9" style="2" customWidth="1"/>
    <col min="6928" max="6928" width="10.140625" style="2" bestFit="1" customWidth="1"/>
    <col min="6929" max="7169" width="9" style="2"/>
    <col min="7170" max="7170" width="39.42578125" style="2" customWidth="1"/>
    <col min="7171" max="7171" width="24" style="2" customWidth="1"/>
    <col min="7172" max="7172" width="25.5703125" style="2" customWidth="1"/>
    <col min="7173" max="7173" width="15.7109375" style="2" customWidth="1"/>
    <col min="7174" max="7174" width="75.28515625" style="2" customWidth="1"/>
    <col min="7175" max="7175" width="34.85546875" style="2" customWidth="1"/>
    <col min="7176" max="7183" width="9" style="2" customWidth="1"/>
    <col min="7184" max="7184" width="10.140625" style="2" bestFit="1" customWidth="1"/>
    <col min="7185" max="7425" width="9" style="2"/>
    <col min="7426" max="7426" width="39.42578125" style="2" customWidth="1"/>
    <col min="7427" max="7427" width="24" style="2" customWidth="1"/>
    <col min="7428" max="7428" width="25.5703125" style="2" customWidth="1"/>
    <col min="7429" max="7429" width="15.7109375" style="2" customWidth="1"/>
    <col min="7430" max="7430" width="75.28515625" style="2" customWidth="1"/>
    <col min="7431" max="7431" width="34.85546875" style="2" customWidth="1"/>
    <col min="7432" max="7439" width="9" style="2" customWidth="1"/>
    <col min="7440" max="7440" width="10.140625" style="2" bestFit="1" customWidth="1"/>
    <col min="7441" max="7681" width="9" style="2"/>
    <col min="7682" max="7682" width="39.42578125" style="2" customWidth="1"/>
    <col min="7683" max="7683" width="24" style="2" customWidth="1"/>
    <col min="7684" max="7684" width="25.5703125" style="2" customWidth="1"/>
    <col min="7685" max="7685" width="15.7109375" style="2" customWidth="1"/>
    <col min="7686" max="7686" width="75.28515625" style="2" customWidth="1"/>
    <col min="7687" max="7687" width="34.85546875" style="2" customWidth="1"/>
    <col min="7688" max="7695" width="9" style="2" customWidth="1"/>
    <col min="7696" max="7696" width="10.140625" style="2" bestFit="1" customWidth="1"/>
    <col min="7697" max="7937" width="9" style="2"/>
    <col min="7938" max="7938" width="39.42578125" style="2" customWidth="1"/>
    <col min="7939" max="7939" width="24" style="2" customWidth="1"/>
    <col min="7940" max="7940" width="25.5703125" style="2" customWidth="1"/>
    <col min="7941" max="7941" width="15.7109375" style="2" customWidth="1"/>
    <col min="7942" max="7942" width="75.28515625" style="2" customWidth="1"/>
    <col min="7943" max="7943" width="34.85546875" style="2" customWidth="1"/>
    <col min="7944" max="7951" width="9" style="2" customWidth="1"/>
    <col min="7952" max="7952" width="10.140625" style="2" bestFit="1" customWidth="1"/>
    <col min="7953" max="8193" width="9" style="2"/>
    <col min="8194" max="8194" width="39.42578125" style="2" customWidth="1"/>
    <col min="8195" max="8195" width="24" style="2" customWidth="1"/>
    <col min="8196" max="8196" width="25.5703125" style="2" customWidth="1"/>
    <col min="8197" max="8197" width="15.7109375" style="2" customWidth="1"/>
    <col min="8198" max="8198" width="75.28515625" style="2" customWidth="1"/>
    <col min="8199" max="8199" width="34.85546875" style="2" customWidth="1"/>
    <col min="8200" max="8207" width="9" style="2" customWidth="1"/>
    <col min="8208" max="8208" width="10.140625" style="2" bestFit="1" customWidth="1"/>
    <col min="8209" max="8449" width="9" style="2"/>
    <col min="8450" max="8450" width="39.42578125" style="2" customWidth="1"/>
    <col min="8451" max="8451" width="24" style="2" customWidth="1"/>
    <col min="8452" max="8452" width="25.5703125" style="2" customWidth="1"/>
    <col min="8453" max="8453" width="15.7109375" style="2" customWidth="1"/>
    <col min="8454" max="8454" width="75.28515625" style="2" customWidth="1"/>
    <col min="8455" max="8455" width="34.85546875" style="2" customWidth="1"/>
    <col min="8456" max="8463" width="9" style="2" customWidth="1"/>
    <col min="8464" max="8464" width="10.140625" style="2" bestFit="1" customWidth="1"/>
    <col min="8465" max="8705" width="9" style="2"/>
    <col min="8706" max="8706" width="39.42578125" style="2" customWidth="1"/>
    <col min="8707" max="8707" width="24" style="2" customWidth="1"/>
    <col min="8708" max="8708" width="25.5703125" style="2" customWidth="1"/>
    <col min="8709" max="8709" width="15.7109375" style="2" customWidth="1"/>
    <col min="8710" max="8710" width="75.28515625" style="2" customWidth="1"/>
    <col min="8711" max="8711" width="34.85546875" style="2" customWidth="1"/>
    <col min="8712" max="8719" width="9" style="2" customWidth="1"/>
    <col min="8720" max="8720" width="10.140625" style="2" bestFit="1" customWidth="1"/>
    <col min="8721" max="8961" width="9" style="2"/>
    <col min="8962" max="8962" width="39.42578125" style="2" customWidth="1"/>
    <col min="8963" max="8963" width="24" style="2" customWidth="1"/>
    <col min="8964" max="8964" width="25.5703125" style="2" customWidth="1"/>
    <col min="8965" max="8965" width="15.7109375" style="2" customWidth="1"/>
    <col min="8966" max="8966" width="75.28515625" style="2" customWidth="1"/>
    <col min="8967" max="8967" width="34.85546875" style="2" customWidth="1"/>
    <col min="8968" max="8975" width="9" style="2" customWidth="1"/>
    <col min="8976" max="8976" width="10.140625" style="2" bestFit="1" customWidth="1"/>
    <col min="8977" max="9217" width="9" style="2"/>
    <col min="9218" max="9218" width="39.42578125" style="2" customWidth="1"/>
    <col min="9219" max="9219" width="24" style="2" customWidth="1"/>
    <col min="9220" max="9220" width="25.5703125" style="2" customWidth="1"/>
    <col min="9221" max="9221" width="15.7109375" style="2" customWidth="1"/>
    <col min="9222" max="9222" width="75.28515625" style="2" customWidth="1"/>
    <col min="9223" max="9223" width="34.85546875" style="2" customWidth="1"/>
    <col min="9224" max="9231" width="9" style="2" customWidth="1"/>
    <col min="9232" max="9232" width="10.140625" style="2" bestFit="1" customWidth="1"/>
    <col min="9233" max="9473" width="9" style="2"/>
    <col min="9474" max="9474" width="39.42578125" style="2" customWidth="1"/>
    <col min="9475" max="9475" width="24" style="2" customWidth="1"/>
    <col min="9476" max="9476" width="25.5703125" style="2" customWidth="1"/>
    <col min="9477" max="9477" width="15.7109375" style="2" customWidth="1"/>
    <col min="9478" max="9478" width="75.28515625" style="2" customWidth="1"/>
    <col min="9479" max="9479" width="34.85546875" style="2" customWidth="1"/>
    <col min="9480" max="9487" width="9" style="2" customWidth="1"/>
    <col min="9488" max="9488" width="10.140625" style="2" bestFit="1" customWidth="1"/>
    <col min="9489" max="9729" width="9" style="2"/>
    <col min="9730" max="9730" width="39.42578125" style="2" customWidth="1"/>
    <col min="9731" max="9731" width="24" style="2" customWidth="1"/>
    <col min="9732" max="9732" width="25.5703125" style="2" customWidth="1"/>
    <col min="9733" max="9733" width="15.7109375" style="2" customWidth="1"/>
    <col min="9734" max="9734" width="75.28515625" style="2" customWidth="1"/>
    <col min="9735" max="9735" width="34.85546875" style="2" customWidth="1"/>
    <col min="9736" max="9743" width="9" style="2" customWidth="1"/>
    <col min="9744" max="9744" width="10.140625" style="2" bestFit="1" customWidth="1"/>
    <col min="9745" max="9985" width="9" style="2"/>
    <col min="9986" max="9986" width="39.42578125" style="2" customWidth="1"/>
    <col min="9987" max="9987" width="24" style="2" customWidth="1"/>
    <col min="9988" max="9988" width="25.5703125" style="2" customWidth="1"/>
    <col min="9989" max="9989" width="15.7109375" style="2" customWidth="1"/>
    <col min="9990" max="9990" width="75.28515625" style="2" customWidth="1"/>
    <col min="9991" max="9991" width="34.85546875" style="2" customWidth="1"/>
    <col min="9992" max="9999" width="9" style="2" customWidth="1"/>
    <col min="10000" max="10000" width="10.140625" style="2" bestFit="1" customWidth="1"/>
    <col min="10001" max="10241" width="9" style="2"/>
    <col min="10242" max="10242" width="39.42578125" style="2" customWidth="1"/>
    <col min="10243" max="10243" width="24" style="2" customWidth="1"/>
    <col min="10244" max="10244" width="25.5703125" style="2" customWidth="1"/>
    <col min="10245" max="10245" width="15.7109375" style="2" customWidth="1"/>
    <col min="10246" max="10246" width="75.28515625" style="2" customWidth="1"/>
    <col min="10247" max="10247" width="34.85546875" style="2" customWidth="1"/>
    <col min="10248" max="10255" width="9" style="2" customWidth="1"/>
    <col min="10256" max="10256" width="10.140625" style="2" bestFit="1" customWidth="1"/>
    <col min="10257" max="10497" width="9" style="2"/>
    <col min="10498" max="10498" width="39.42578125" style="2" customWidth="1"/>
    <col min="10499" max="10499" width="24" style="2" customWidth="1"/>
    <col min="10500" max="10500" width="25.5703125" style="2" customWidth="1"/>
    <col min="10501" max="10501" width="15.7109375" style="2" customWidth="1"/>
    <col min="10502" max="10502" width="75.28515625" style="2" customWidth="1"/>
    <col min="10503" max="10503" width="34.85546875" style="2" customWidth="1"/>
    <col min="10504" max="10511" width="9" style="2" customWidth="1"/>
    <col min="10512" max="10512" width="10.140625" style="2" bestFit="1" customWidth="1"/>
    <col min="10513" max="10753" width="9" style="2"/>
    <col min="10754" max="10754" width="39.42578125" style="2" customWidth="1"/>
    <col min="10755" max="10755" width="24" style="2" customWidth="1"/>
    <col min="10756" max="10756" width="25.5703125" style="2" customWidth="1"/>
    <col min="10757" max="10757" width="15.7109375" style="2" customWidth="1"/>
    <col min="10758" max="10758" width="75.28515625" style="2" customWidth="1"/>
    <col min="10759" max="10759" width="34.85546875" style="2" customWidth="1"/>
    <col min="10760" max="10767" width="9" style="2" customWidth="1"/>
    <col min="10768" max="10768" width="10.140625" style="2" bestFit="1" customWidth="1"/>
    <col min="10769" max="11009" width="9" style="2"/>
    <col min="11010" max="11010" width="39.42578125" style="2" customWidth="1"/>
    <col min="11011" max="11011" width="24" style="2" customWidth="1"/>
    <col min="11012" max="11012" width="25.5703125" style="2" customWidth="1"/>
    <col min="11013" max="11013" width="15.7109375" style="2" customWidth="1"/>
    <col min="11014" max="11014" width="75.28515625" style="2" customWidth="1"/>
    <col min="11015" max="11015" width="34.85546875" style="2" customWidth="1"/>
    <col min="11016" max="11023" width="9" style="2" customWidth="1"/>
    <col min="11024" max="11024" width="10.140625" style="2" bestFit="1" customWidth="1"/>
    <col min="11025" max="11265" width="9" style="2"/>
    <col min="11266" max="11266" width="39.42578125" style="2" customWidth="1"/>
    <col min="11267" max="11267" width="24" style="2" customWidth="1"/>
    <col min="11268" max="11268" width="25.5703125" style="2" customWidth="1"/>
    <col min="11269" max="11269" width="15.7109375" style="2" customWidth="1"/>
    <col min="11270" max="11270" width="75.28515625" style="2" customWidth="1"/>
    <col min="11271" max="11271" width="34.85546875" style="2" customWidth="1"/>
    <col min="11272" max="11279" width="9" style="2" customWidth="1"/>
    <col min="11280" max="11280" width="10.140625" style="2" bestFit="1" customWidth="1"/>
    <col min="11281" max="11521" width="9" style="2"/>
    <col min="11522" max="11522" width="39.42578125" style="2" customWidth="1"/>
    <col min="11523" max="11523" width="24" style="2" customWidth="1"/>
    <col min="11524" max="11524" width="25.5703125" style="2" customWidth="1"/>
    <col min="11525" max="11525" width="15.7109375" style="2" customWidth="1"/>
    <col min="11526" max="11526" width="75.28515625" style="2" customWidth="1"/>
    <col min="11527" max="11527" width="34.85546875" style="2" customWidth="1"/>
    <col min="11528" max="11535" width="9" style="2" customWidth="1"/>
    <col min="11536" max="11536" width="10.140625" style="2" bestFit="1" customWidth="1"/>
    <col min="11537" max="11777" width="9" style="2"/>
    <col min="11778" max="11778" width="39.42578125" style="2" customWidth="1"/>
    <col min="11779" max="11779" width="24" style="2" customWidth="1"/>
    <col min="11780" max="11780" width="25.5703125" style="2" customWidth="1"/>
    <col min="11781" max="11781" width="15.7109375" style="2" customWidth="1"/>
    <col min="11782" max="11782" width="75.28515625" style="2" customWidth="1"/>
    <col min="11783" max="11783" width="34.85546875" style="2" customWidth="1"/>
    <col min="11784" max="11791" width="9" style="2" customWidth="1"/>
    <col min="11792" max="11792" width="10.140625" style="2" bestFit="1" customWidth="1"/>
    <col min="11793" max="12033" width="9" style="2"/>
    <col min="12034" max="12034" width="39.42578125" style="2" customWidth="1"/>
    <col min="12035" max="12035" width="24" style="2" customWidth="1"/>
    <col min="12036" max="12036" width="25.5703125" style="2" customWidth="1"/>
    <col min="12037" max="12037" width="15.7109375" style="2" customWidth="1"/>
    <col min="12038" max="12038" width="75.28515625" style="2" customWidth="1"/>
    <col min="12039" max="12039" width="34.85546875" style="2" customWidth="1"/>
    <col min="12040" max="12047" width="9" style="2" customWidth="1"/>
    <col min="12048" max="12048" width="10.140625" style="2" bestFit="1" customWidth="1"/>
    <col min="12049" max="12289" width="9" style="2"/>
    <col min="12290" max="12290" width="39.42578125" style="2" customWidth="1"/>
    <col min="12291" max="12291" width="24" style="2" customWidth="1"/>
    <col min="12292" max="12292" width="25.5703125" style="2" customWidth="1"/>
    <col min="12293" max="12293" width="15.7109375" style="2" customWidth="1"/>
    <col min="12294" max="12294" width="75.28515625" style="2" customWidth="1"/>
    <col min="12295" max="12295" width="34.85546875" style="2" customWidth="1"/>
    <col min="12296" max="12303" width="9" style="2" customWidth="1"/>
    <col min="12304" max="12304" width="10.140625" style="2" bestFit="1" customWidth="1"/>
    <col min="12305" max="12545" width="9" style="2"/>
    <col min="12546" max="12546" width="39.42578125" style="2" customWidth="1"/>
    <col min="12547" max="12547" width="24" style="2" customWidth="1"/>
    <col min="12548" max="12548" width="25.5703125" style="2" customWidth="1"/>
    <col min="12549" max="12549" width="15.7109375" style="2" customWidth="1"/>
    <col min="12550" max="12550" width="75.28515625" style="2" customWidth="1"/>
    <col min="12551" max="12551" width="34.85546875" style="2" customWidth="1"/>
    <col min="12552" max="12559" width="9" style="2" customWidth="1"/>
    <col min="12560" max="12560" width="10.140625" style="2" bestFit="1" customWidth="1"/>
    <col min="12561" max="12801" width="9" style="2"/>
    <col min="12802" max="12802" width="39.42578125" style="2" customWidth="1"/>
    <col min="12803" max="12803" width="24" style="2" customWidth="1"/>
    <col min="12804" max="12804" width="25.5703125" style="2" customWidth="1"/>
    <col min="12805" max="12805" width="15.7109375" style="2" customWidth="1"/>
    <col min="12806" max="12806" width="75.28515625" style="2" customWidth="1"/>
    <col min="12807" max="12807" width="34.85546875" style="2" customWidth="1"/>
    <col min="12808" max="12815" width="9" style="2" customWidth="1"/>
    <col min="12816" max="12816" width="10.140625" style="2" bestFit="1" customWidth="1"/>
    <col min="12817" max="13057" width="9" style="2"/>
    <col min="13058" max="13058" width="39.42578125" style="2" customWidth="1"/>
    <col min="13059" max="13059" width="24" style="2" customWidth="1"/>
    <col min="13060" max="13060" width="25.5703125" style="2" customWidth="1"/>
    <col min="13061" max="13061" width="15.7109375" style="2" customWidth="1"/>
    <col min="13062" max="13062" width="75.28515625" style="2" customWidth="1"/>
    <col min="13063" max="13063" width="34.85546875" style="2" customWidth="1"/>
    <col min="13064" max="13071" width="9" style="2" customWidth="1"/>
    <col min="13072" max="13072" width="10.140625" style="2" bestFit="1" customWidth="1"/>
    <col min="13073" max="13313" width="9" style="2"/>
    <col min="13314" max="13314" width="39.42578125" style="2" customWidth="1"/>
    <col min="13315" max="13315" width="24" style="2" customWidth="1"/>
    <col min="13316" max="13316" width="25.5703125" style="2" customWidth="1"/>
    <col min="13317" max="13317" width="15.7109375" style="2" customWidth="1"/>
    <col min="13318" max="13318" width="75.28515625" style="2" customWidth="1"/>
    <col min="13319" max="13319" width="34.85546875" style="2" customWidth="1"/>
    <col min="13320" max="13327" width="9" style="2" customWidth="1"/>
    <col min="13328" max="13328" width="10.140625" style="2" bestFit="1" customWidth="1"/>
    <col min="13329" max="13569" width="9" style="2"/>
    <col min="13570" max="13570" width="39.42578125" style="2" customWidth="1"/>
    <col min="13571" max="13571" width="24" style="2" customWidth="1"/>
    <col min="13572" max="13572" width="25.5703125" style="2" customWidth="1"/>
    <col min="13573" max="13573" width="15.7109375" style="2" customWidth="1"/>
    <col min="13574" max="13574" width="75.28515625" style="2" customWidth="1"/>
    <col min="13575" max="13575" width="34.85546875" style="2" customWidth="1"/>
    <col min="13576" max="13583" width="9" style="2" customWidth="1"/>
    <col min="13584" max="13584" width="10.140625" style="2" bestFit="1" customWidth="1"/>
    <col min="13585" max="13825" width="9" style="2"/>
    <col min="13826" max="13826" width="39.42578125" style="2" customWidth="1"/>
    <col min="13827" max="13827" width="24" style="2" customWidth="1"/>
    <col min="13828" max="13828" width="25.5703125" style="2" customWidth="1"/>
    <col min="13829" max="13829" width="15.7109375" style="2" customWidth="1"/>
    <col min="13830" max="13830" width="75.28515625" style="2" customWidth="1"/>
    <col min="13831" max="13831" width="34.85546875" style="2" customWidth="1"/>
    <col min="13832" max="13839" width="9" style="2" customWidth="1"/>
    <col min="13840" max="13840" width="10.140625" style="2" bestFit="1" customWidth="1"/>
    <col min="13841" max="14081" width="9" style="2"/>
    <col min="14082" max="14082" width="39.42578125" style="2" customWidth="1"/>
    <col min="14083" max="14083" width="24" style="2" customWidth="1"/>
    <col min="14084" max="14084" width="25.5703125" style="2" customWidth="1"/>
    <col min="14085" max="14085" width="15.7109375" style="2" customWidth="1"/>
    <col min="14086" max="14086" width="75.28515625" style="2" customWidth="1"/>
    <col min="14087" max="14087" width="34.85546875" style="2" customWidth="1"/>
    <col min="14088" max="14095" width="9" style="2" customWidth="1"/>
    <col min="14096" max="14096" width="10.140625" style="2" bestFit="1" customWidth="1"/>
    <col min="14097" max="14337" width="9" style="2"/>
    <col min="14338" max="14338" width="39.42578125" style="2" customWidth="1"/>
    <col min="14339" max="14339" width="24" style="2" customWidth="1"/>
    <col min="14340" max="14340" width="25.5703125" style="2" customWidth="1"/>
    <col min="14341" max="14341" width="15.7109375" style="2" customWidth="1"/>
    <col min="14342" max="14342" width="75.28515625" style="2" customWidth="1"/>
    <col min="14343" max="14343" width="34.85546875" style="2" customWidth="1"/>
    <col min="14344" max="14351" width="9" style="2" customWidth="1"/>
    <col min="14352" max="14352" width="10.140625" style="2" bestFit="1" customWidth="1"/>
    <col min="14353" max="14593" width="9" style="2"/>
    <col min="14594" max="14594" width="39.42578125" style="2" customWidth="1"/>
    <col min="14595" max="14595" width="24" style="2" customWidth="1"/>
    <col min="14596" max="14596" width="25.5703125" style="2" customWidth="1"/>
    <col min="14597" max="14597" width="15.7109375" style="2" customWidth="1"/>
    <col min="14598" max="14598" width="75.28515625" style="2" customWidth="1"/>
    <col min="14599" max="14599" width="34.85546875" style="2" customWidth="1"/>
    <col min="14600" max="14607" width="9" style="2" customWidth="1"/>
    <col min="14608" max="14608" width="10.140625" style="2" bestFit="1" customWidth="1"/>
    <col min="14609" max="14849" width="9" style="2"/>
    <col min="14850" max="14850" width="39.42578125" style="2" customWidth="1"/>
    <col min="14851" max="14851" width="24" style="2" customWidth="1"/>
    <col min="14852" max="14852" width="25.5703125" style="2" customWidth="1"/>
    <col min="14853" max="14853" width="15.7109375" style="2" customWidth="1"/>
    <col min="14854" max="14854" width="75.28515625" style="2" customWidth="1"/>
    <col min="14855" max="14855" width="34.85546875" style="2" customWidth="1"/>
    <col min="14856" max="14863" width="9" style="2" customWidth="1"/>
    <col min="14864" max="14864" width="10.140625" style="2" bestFit="1" customWidth="1"/>
    <col min="14865" max="15105" width="9" style="2"/>
    <col min="15106" max="15106" width="39.42578125" style="2" customWidth="1"/>
    <col min="15107" max="15107" width="24" style="2" customWidth="1"/>
    <col min="15108" max="15108" width="25.5703125" style="2" customWidth="1"/>
    <col min="15109" max="15109" width="15.7109375" style="2" customWidth="1"/>
    <col min="15110" max="15110" width="75.28515625" style="2" customWidth="1"/>
    <col min="15111" max="15111" width="34.85546875" style="2" customWidth="1"/>
    <col min="15112" max="15119" width="9" style="2" customWidth="1"/>
    <col min="15120" max="15120" width="10.140625" style="2" bestFit="1" customWidth="1"/>
    <col min="15121" max="15361" width="9" style="2"/>
    <col min="15362" max="15362" width="39.42578125" style="2" customWidth="1"/>
    <col min="15363" max="15363" width="24" style="2" customWidth="1"/>
    <col min="15364" max="15364" width="25.5703125" style="2" customWidth="1"/>
    <col min="15365" max="15365" width="15.7109375" style="2" customWidth="1"/>
    <col min="15366" max="15366" width="75.28515625" style="2" customWidth="1"/>
    <col min="15367" max="15367" width="34.85546875" style="2" customWidth="1"/>
    <col min="15368" max="15375" width="9" style="2" customWidth="1"/>
    <col min="15376" max="15376" width="10.140625" style="2" bestFit="1" customWidth="1"/>
    <col min="15377" max="15617" width="9" style="2"/>
    <col min="15618" max="15618" width="39.42578125" style="2" customWidth="1"/>
    <col min="15619" max="15619" width="24" style="2" customWidth="1"/>
    <col min="15620" max="15620" width="25.5703125" style="2" customWidth="1"/>
    <col min="15621" max="15621" width="15.7109375" style="2" customWidth="1"/>
    <col min="15622" max="15622" width="75.28515625" style="2" customWidth="1"/>
    <col min="15623" max="15623" width="34.85546875" style="2" customWidth="1"/>
    <col min="15624" max="15631" width="9" style="2" customWidth="1"/>
    <col min="15632" max="15632" width="10.140625" style="2" bestFit="1" customWidth="1"/>
    <col min="15633" max="15873" width="9" style="2"/>
    <col min="15874" max="15874" width="39.42578125" style="2" customWidth="1"/>
    <col min="15875" max="15875" width="24" style="2" customWidth="1"/>
    <col min="15876" max="15876" width="25.5703125" style="2" customWidth="1"/>
    <col min="15877" max="15877" width="15.7109375" style="2" customWidth="1"/>
    <col min="15878" max="15878" width="75.28515625" style="2" customWidth="1"/>
    <col min="15879" max="15879" width="34.85546875" style="2" customWidth="1"/>
    <col min="15880" max="15887" width="9" style="2" customWidth="1"/>
    <col min="15888" max="15888" width="10.140625" style="2" bestFit="1" customWidth="1"/>
    <col min="15889" max="16129" width="9" style="2"/>
    <col min="16130" max="16130" width="39.42578125" style="2" customWidth="1"/>
    <col min="16131" max="16131" width="24" style="2" customWidth="1"/>
    <col min="16132" max="16132" width="25.5703125" style="2" customWidth="1"/>
    <col min="16133" max="16133" width="15.7109375" style="2" customWidth="1"/>
    <col min="16134" max="16134" width="75.28515625" style="2" customWidth="1"/>
    <col min="16135" max="16135" width="34.85546875" style="2" customWidth="1"/>
    <col min="16136" max="16143" width="9" style="2" customWidth="1"/>
    <col min="16144" max="16144" width="10.140625" style="2" bestFit="1" customWidth="1"/>
    <col min="16145" max="16384" width="9" style="2"/>
  </cols>
  <sheetData>
    <row r="1" spans="1:7" x14ac:dyDescent="0.25">
      <c r="A1" s="88"/>
      <c r="B1" s="155"/>
    </row>
    <row r="2" spans="1:7" ht="42.75" customHeight="1" x14ac:dyDescent="0.5">
      <c r="A2" s="267" t="str">
        <f>'SPECIFICATION SHEET'!E10</f>
        <v>CUSTOMER NAME</v>
      </c>
      <c r="B2" s="212"/>
      <c r="C2" s="144"/>
      <c r="E2" s="92"/>
    </row>
    <row r="3" spans="1:7" ht="18.75" customHeight="1" x14ac:dyDescent="0.25">
      <c r="A3" s="100"/>
      <c r="B3" s="225"/>
      <c r="C3" s="491" t="s">
        <v>1606</v>
      </c>
      <c r="D3" s="225"/>
      <c r="E3" s="225"/>
      <c r="F3" s="440"/>
    </row>
    <row r="4" spans="1:7" s="223" customFormat="1" x14ac:dyDescent="0.25">
      <c r="A4" s="416" t="s">
        <v>1595</v>
      </c>
      <c r="B4" s="224" t="s">
        <v>1590</v>
      </c>
      <c r="C4" s="462" t="s">
        <v>672</v>
      </c>
      <c r="D4" s="224" t="s">
        <v>673</v>
      </c>
      <c r="E4" s="417" t="s">
        <v>0</v>
      </c>
      <c r="F4" s="442" t="s">
        <v>1721</v>
      </c>
    </row>
    <row r="5" spans="1:7" s="93" customFormat="1" x14ac:dyDescent="0.25">
      <c r="A5" s="456" t="s">
        <v>1714</v>
      </c>
      <c r="B5" s="456">
        <v>0</v>
      </c>
      <c r="C5" s="456">
        <f>B5</f>
        <v>0</v>
      </c>
      <c r="D5" s="456">
        <f>B5-C5</f>
        <v>0</v>
      </c>
      <c r="E5" s="457" t="str">
        <f t="shared" ref="E5:E22" si="0">VLOOKUP(A5,$A$1005:$F$1113,5,FALSE)</f>
        <v>Set the sales tax rate for your location as a whole number (Example:  set a 5.3% sales tax rate as 5.3) in column 'F'  Cell '5'.</v>
      </c>
      <c r="F5" s="463">
        <v>5.2999999999999999E-2</v>
      </c>
      <c r="G5" s="460">
        <f>SUM(F5/1)+1</f>
        <v>1.0529999999999999</v>
      </c>
    </row>
    <row r="6" spans="1:7" s="93" customFormat="1" x14ac:dyDescent="0.25">
      <c r="A6" s="256" t="s">
        <v>674</v>
      </c>
      <c r="B6" s="647">
        <f>'PERMIT VALUATION METHOD'!L50</f>
        <v>0</v>
      </c>
      <c r="C6" s="647">
        <f t="shared" ref="C6:C22" si="1">B6</f>
        <v>0</v>
      </c>
      <c r="D6" s="181">
        <f>B6-C6</f>
        <v>0</v>
      </c>
      <c r="E6" s="648" t="str">
        <f t="shared" si="0"/>
        <v>Does not include health permit for septic systems.  Call Local building permit department for local values and costs not included here</v>
      </c>
      <c r="F6" s="443"/>
    </row>
    <row r="7" spans="1:7" s="93" customFormat="1" x14ac:dyDescent="0.25">
      <c r="A7" s="256" t="s">
        <v>1619</v>
      </c>
      <c r="B7" s="256">
        <v>0</v>
      </c>
      <c r="C7" s="256">
        <f t="shared" si="1"/>
        <v>0</v>
      </c>
      <c r="D7" s="93">
        <f>B7-C7</f>
        <v>0</v>
      </c>
      <c r="E7" s="258" t="str">
        <f t="shared" si="0"/>
        <v>When on a public road</v>
      </c>
      <c r="F7" s="443"/>
    </row>
    <row r="8" spans="1:7" s="93" customFormat="1" x14ac:dyDescent="0.25">
      <c r="A8" s="256" t="s">
        <v>675</v>
      </c>
      <c r="B8" s="256">
        <f>VLOOKUP(A8,$A$1005:$F$1113,2,FALSE)</f>
        <v>0</v>
      </c>
      <c r="C8" s="256">
        <f t="shared" si="1"/>
        <v>0</v>
      </c>
      <c r="D8" s="93">
        <f t="shared" ref="D8:D24" si="2">B8-C8</f>
        <v>0</v>
      </c>
      <c r="E8" s="258" t="str">
        <f t="shared" si="0"/>
        <v>Outstanding Bonds (vdot, hoa), will be refunded at end of project</v>
      </c>
      <c r="F8" s="443"/>
    </row>
    <row r="9" spans="1:7" s="93" customFormat="1" x14ac:dyDescent="0.25">
      <c r="A9" s="256" t="s">
        <v>676</v>
      </c>
      <c r="B9" s="256">
        <v>0</v>
      </c>
      <c r="C9" s="256">
        <f t="shared" si="1"/>
        <v>0</v>
      </c>
      <c r="D9" s="93">
        <f t="shared" si="2"/>
        <v>0</v>
      </c>
      <c r="E9" s="258" t="str">
        <f t="shared" si="0"/>
        <v>Home owners association fee for 6 months plus property taxes,  if customer owns property, customer to pay outside of this budget</v>
      </c>
      <c r="F9" s="443"/>
    </row>
    <row r="10" spans="1:7" s="93" customFormat="1" x14ac:dyDescent="0.25">
      <c r="A10" s="256" t="s">
        <v>677</v>
      </c>
      <c r="B10" s="256">
        <v>0</v>
      </c>
      <c r="C10" s="256">
        <f t="shared" si="1"/>
        <v>0</v>
      </c>
      <c r="D10" s="93">
        <f t="shared" si="2"/>
        <v>0</v>
      </c>
      <c r="E10" s="258" t="str">
        <f t="shared" si="0"/>
        <v>Fee for storm water management  and maintenance.  Increased cost if clearing is greater than an acre</v>
      </c>
      <c r="F10" s="443"/>
    </row>
    <row r="11" spans="1:7" s="93" customFormat="1" x14ac:dyDescent="0.25">
      <c r="A11" s="265" t="s">
        <v>1200</v>
      </c>
      <c r="B11" s="94">
        <f>'SPECIFICATION SHEET'!K20</f>
        <v>0</v>
      </c>
      <c r="C11" s="260">
        <f t="shared" si="1"/>
        <v>0</v>
      </c>
      <c r="D11" s="94">
        <f>B11-C11</f>
        <v>0</v>
      </c>
      <c r="E11" s="259" t="str">
        <f t="shared" si="0"/>
        <v>Need to check, will vary by lot and by county</v>
      </c>
      <c r="F11" s="443"/>
    </row>
    <row r="12" spans="1:7" s="93" customFormat="1" x14ac:dyDescent="0.25">
      <c r="A12" s="256" t="s">
        <v>678</v>
      </c>
      <c r="B12" s="256">
        <v>0</v>
      </c>
      <c r="C12" s="256">
        <f t="shared" si="1"/>
        <v>0</v>
      </c>
      <c r="D12" s="93">
        <f t="shared" si="2"/>
        <v>0</v>
      </c>
      <c r="E12" s="258" t="str">
        <f t="shared" si="0"/>
        <v>Quote for basement only, excavator, poly, stone</v>
      </c>
      <c r="F12" s="443"/>
    </row>
    <row r="13" spans="1:7" s="93" customFormat="1" ht="27" customHeight="1" x14ac:dyDescent="0.25">
      <c r="A13" s="265" t="s">
        <v>679</v>
      </c>
      <c r="B13" s="256">
        <v>0</v>
      </c>
      <c r="C13" s="256">
        <f t="shared" si="1"/>
        <v>0</v>
      </c>
      <c r="D13" s="93">
        <f t="shared" si="2"/>
        <v>0</v>
      </c>
      <c r="E13" s="258" t="str">
        <f t="shared" si="0"/>
        <v>Quote preferred.  ESTIMATED (need quote at site) for clearing and silt fence, assumed hauling debris but savings if burning debris is permitted</v>
      </c>
      <c r="F13" s="443"/>
    </row>
    <row r="14" spans="1:7" s="93" customFormat="1" ht="14.25" customHeight="1" x14ac:dyDescent="0.25">
      <c r="A14" s="256" t="s">
        <v>680</v>
      </c>
      <c r="B14" s="256">
        <v>0</v>
      </c>
      <c r="C14" s="256">
        <f t="shared" si="1"/>
        <v>0</v>
      </c>
      <c r="D14" s="93">
        <f t="shared" si="2"/>
        <v>0</v>
      </c>
      <c r="E14" s="258" t="str">
        <f t="shared" si="0"/>
        <v>Quote for excavator, steel,concrete, include pump truck when required</v>
      </c>
      <c r="F14" s="443"/>
    </row>
    <row r="15" spans="1:7" s="93" customFormat="1" ht="13.5" customHeight="1" x14ac:dyDescent="0.25">
      <c r="A15" s="256" t="s">
        <v>681</v>
      </c>
      <c r="B15" s="256">
        <v>0</v>
      </c>
      <c r="C15" s="256">
        <f t="shared" si="1"/>
        <v>0</v>
      </c>
      <c r="D15" s="93">
        <f t="shared" si="2"/>
        <v>0</v>
      </c>
      <c r="E15" s="258" t="str">
        <f t="shared" si="0"/>
        <v>Quote preferred.  ESTIMATED for loads of stone  | need site visit, culvert pipe?</v>
      </c>
      <c r="F15" s="443"/>
    </row>
    <row r="16" spans="1:7" s="93" customFormat="1" x14ac:dyDescent="0.25">
      <c r="A16" s="265" t="s">
        <v>682</v>
      </c>
      <c r="B16" s="356">
        <f>'SPECIFICATION SHEET'!I77*F16+0</f>
        <v>0</v>
      </c>
      <c r="C16" s="260">
        <f t="shared" si="1"/>
        <v>0</v>
      </c>
      <c r="D16" s="94">
        <f>B16-C16</f>
        <v>0</v>
      </c>
      <c r="E16" s="259" t="str">
        <f t="shared" si="0"/>
        <v>AUTO FILLED at cost per sq ft (total area) Add budet for copies in place of the zero:  Enter cost per square foot</v>
      </c>
      <c r="F16" s="444">
        <v>0.75</v>
      </c>
    </row>
    <row r="17" spans="1:10" s="93" customFormat="1" x14ac:dyDescent="0.25">
      <c r="A17" s="256" t="s">
        <v>683</v>
      </c>
      <c r="B17" s="256">
        <v>0</v>
      </c>
      <c r="C17" s="256">
        <f t="shared" si="1"/>
        <v>0</v>
      </c>
      <c r="D17" s="93">
        <f t="shared" si="2"/>
        <v>0</v>
      </c>
      <c r="E17" s="258" t="str">
        <f t="shared" si="0"/>
        <v>Estimated for engineering inspections</v>
      </c>
      <c r="F17" s="443"/>
    </row>
    <row r="18" spans="1:10" s="93" customFormat="1" ht="14.25" customHeight="1" x14ac:dyDescent="0.25">
      <c r="A18" s="271" t="s">
        <v>1762</v>
      </c>
      <c r="B18" s="256">
        <f>VLOOKUP(A18,$A$1005:$F$1113,2,FALSE)</f>
        <v>0</v>
      </c>
      <c r="C18" s="256"/>
      <c r="E18" s="258" t="str">
        <f t="shared" si="0"/>
        <v>Assumes none unless customer requests or decides to enlist during the process</v>
      </c>
      <c r="F18" s="448"/>
      <c r="H18" s="222"/>
      <c r="I18" s="95"/>
      <c r="J18" s="106"/>
    </row>
    <row r="19" spans="1:10" s="93" customFormat="1" ht="27" customHeight="1" x14ac:dyDescent="0.25">
      <c r="A19" s="265" t="s">
        <v>684</v>
      </c>
      <c r="B19" s="256">
        <v>0</v>
      </c>
      <c r="C19" s="256">
        <f t="shared" si="1"/>
        <v>0</v>
      </c>
      <c r="D19" s="93">
        <f t="shared" si="2"/>
        <v>0</v>
      </c>
      <c r="E19" s="258" t="str">
        <f t="shared" si="0"/>
        <v>Budget for building plat, foundation survey, stake excavation (for any basement), brick points, final survey not included (optional)</v>
      </c>
      <c r="F19" s="443"/>
    </row>
    <row r="20" spans="1:10" s="93" customFormat="1" x14ac:dyDescent="0.25">
      <c r="A20" s="265" t="s">
        <v>1018</v>
      </c>
      <c r="B20" s="256">
        <v>0</v>
      </c>
      <c r="C20" s="256">
        <f t="shared" si="1"/>
        <v>0</v>
      </c>
      <c r="D20" s="93">
        <f t="shared" si="2"/>
        <v>0</v>
      </c>
      <c r="E20" s="258" t="str">
        <f t="shared" si="0"/>
        <v>Quote for masonry foundation, labor and materials</v>
      </c>
      <c r="F20" s="443"/>
    </row>
    <row r="21" spans="1:10" s="93" customFormat="1" x14ac:dyDescent="0.25">
      <c r="A21" s="265" t="s">
        <v>1019</v>
      </c>
      <c r="B21" s="256">
        <f>VLOOKUP(A21,$A$1005:$F$1113,2,FALSE)</f>
        <v>0</v>
      </c>
      <c r="C21" s="256">
        <f t="shared" si="1"/>
        <v>0</v>
      </c>
      <c r="D21" s="93">
        <f t="shared" si="2"/>
        <v>0</v>
      </c>
      <c r="E21" s="258" t="str">
        <f t="shared" si="0"/>
        <v>Quote for precast foundation, labor and materials</v>
      </c>
      <c r="F21" s="443"/>
    </row>
    <row r="22" spans="1:10" s="93" customFormat="1" x14ac:dyDescent="0.25">
      <c r="A22" s="265" t="s">
        <v>1020</v>
      </c>
      <c r="B22" s="256">
        <f>VLOOKUP(A22,$A$1005:$F$1113,2,FALSE)</f>
        <v>0</v>
      </c>
      <c r="C22" s="256">
        <f t="shared" si="1"/>
        <v>0</v>
      </c>
      <c r="D22" s="93">
        <f t="shared" si="2"/>
        <v>0</v>
      </c>
      <c r="E22" s="258" t="str">
        <f t="shared" si="0"/>
        <v>None unless poured wall or masonry basement or special situatoin</v>
      </c>
      <c r="F22" s="443"/>
    </row>
    <row r="23" spans="1:10" x14ac:dyDescent="0.25">
      <c r="A23" s="257" t="s">
        <v>1596</v>
      </c>
      <c r="B23" s="418">
        <f>SUM(B6:B22)</f>
        <v>0</v>
      </c>
      <c r="C23" s="418">
        <f>SUM(C6:C22)</f>
        <v>0</v>
      </c>
      <c r="D23" s="419">
        <f>B23-C23</f>
        <v>0</v>
      </c>
      <c r="E23" s="417" t="s">
        <v>0</v>
      </c>
    </row>
    <row r="24" spans="1:10" s="93" customFormat="1" x14ac:dyDescent="0.25">
      <c r="A24" s="262" t="s">
        <v>1021</v>
      </c>
      <c r="B24" s="256">
        <v>0</v>
      </c>
      <c r="C24" s="256">
        <f t="shared" ref="C24:C31" si="3">B24</f>
        <v>0</v>
      </c>
      <c r="D24" s="93">
        <f t="shared" si="2"/>
        <v>0</v>
      </c>
      <c r="E24" s="258" t="str">
        <f t="shared" ref="E24:E37" si="4">VLOOKUP(A24,$A$1005:$F$1113,5,FALSE)</f>
        <v>Excavator, stone, pipe, poly</v>
      </c>
      <c r="F24" s="443"/>
    </row>
    <row r="25" spans="1:10" s="93" customFormat="1" x14ac:dyDescent="0.25">
      <c r="A25" s="263" t="s">
        <v>1022</v>
      </c>
      <c r="B25" s="355" t="str">
        <f>IF('SPECIFICATION SHEET'!G63+'SPECIFICATION SHEET'!H63=0,"$0.00",(('SPECIFICATION SHEET'!G63+'SPECIFICATION SHEET'!H63)*F25))</f>
        <v>$0.00</v>
      </c>
      <c r="C25" s="260" t="str">
        <f t="shared" si="3"/>
        <v>$0.00</v>
      </c>
      <c r="D25" s="94">
        <f>B25-C25</f>
        <v>0</v>
      </c>
      <c r="E25" s="259" t="str">
        <f t="shared" si="4"/>
        <v>AUTO FILLED at Estimated @ cost per quare foot of garage.  Enter cost per square foot:</v>
      </c>
      <c r="F25" s="444">
        <v>3.25</v>
      </c>
    </row>
    <row r="26" spans="1:10" s="93" customFormat="1" ht="26.25" customHeight="1" x14ac:dyDescent="0.25">
      <c r="A26" s="263" t="s">
        <v>1023</v>
      </c>
      <c r="B26" s="355" t="str">
        <f>IF('SPECIFICATION SHEET'!G59+'SPECIFICATION SHEET'!H59=0,"$0.00",(('SPECIFICATION SHEET'!G59+'SPECIFICATION SHEET'!H59)*F26)+750+175)</f>
        <v>$0.00</v>
      </c>
      <c r="C26" s="260" t="str">
        <f t="shared" si="3"/>
        <v>$0.00</v>
      </c>
      <c r="D26" s="94">
        <f>B26-C26</f>
        <v>0</v>
      </c>
      <c r="E26" s="259" t="str">
        <f t="shared" si="4"/>
        <v>AUTO FILLED at Estimated @ cost per quare foot of basement PLUS foamular and steel $750 +175 slab prep labor.  Enter cost per square foot:</v>
      </c>
      <c r="F26" s="444">
        <v>3.25</v>
      </c>
    </row>
    <row r="27" spans="1:10" s="93" customFormat="1" ht="25.5" x14ac:dyDescent="0.25">
      <c r="A27" s="263" t="s">
        <v>1024</v>
      </c>
      <c r="B27" s="354">
        <f>'FRAMING MATERIAL'!I114</f>
        <v>0</v>
      </c>
      <c r="C27" s="256">
        <f t="shared" si="3"/>
        <v>0</v>
      </c>
      <c r="D27" s="93">
        <f t="shared" ref="D27:D34" si="5">B27-C27</f>
        <v>0</v>
      </c>
      <c r="E27" s="258" t="str">
        <f t="shared" si="4"/>
        <v>AUTOFILL:  See Lumber takeoff worksheet estimate: Plus for incidentals allowance as shown on worksheet.   Review the wotksheet and uppdate lumber costs for your location.</v>
      </c>
      <c r="F27" s="443"/>
    </row>
    <row r="28" spans="1:10" s="93" customFormat="1" x14ac:dyDescent="0.25">
      <c r="A28" s="263" t="s">
        <v>1025</v>
      </c>
      <c r="B28" s="256">
        <v>0</v>
      </c>
      <c r="C28" s="256">
        <f t="shared" si="3"/>
        <v>0</v>
      </c>
      <c r="D28" s="93">
        <f t="shared" si="5"/>
        <v>0</v>
      </c>
      <c r="E28" s="258" t="str">
        <f t="shared" si="4"/>
        <v>TGI or other engineered items (except trusses)  This phase needs a quote from a vendor</v>
      </c>
      <c r="F28" s="443"/>
    </row>
    <row r="29" spans="1:10" s="93" customFormat="1" x14ac:dyDescent="0.25">
      <c r="A29" s="263" t="s">
        <v>1026</v>
      </c>
      <c r="B29" s="256">
        <v>0</v>
      </c>
      <c r="C29" s="256">
        <f t="shared" si="3"/>
        <v>0</v>
      </c>
      <c r="D29" s="93">
        <f t="shared" si="5"/>
        <v>0</v>
      </c>
      <c r="E29" s="258" t="str">
        <f t="shared" si="4"/>
        <v>This phase needs a quote from a vendor</v>
      </c>
      <c r="F29" s="443"/>
    </row>
    <row r="30" spans="1:10" s="93" customFormat="1" x14ac:dyDescent="0.25">
      <c r="A30" s="263" t="s">
        <v>685</v>
      </c>
      <c r="B30" s="458">
        <f>CEILING(('SPECIFICATION SHEET'!G60+'SPECIFICATION SHEET'!H63)*F30,1)</f>
        <v>0</v>
      </c>
      <c r="C30" s="260">
        <f t="shared" si="3"/>
        <v>0</v>
      </c>
      <c r="D30" s="94">
        <f>B30-C30</f>
        <v>0</v>
      </c>
      <c r="E30" s="259" t="str">
        <f t="shared" si="4"/>
        <v>AUTO FILLED at cost per square foot of living and garage in contact with grade (200 min.):  Enter cost per square foot</v>
      </c>
      <c r="F30" s="444">
        <v>0.12</v>
      </c>
    </row>
    <row r="31" spans="1:10" s="93" customFormat="1" x14ac:dyDescent="0.25">
      <c r="A31" s="263" t="s">
        <v>1027</v>
      </c>
      <c r="B31" s="256">
        <v>0</v>
      </c>
      <c r="C31" s="256">
        <f t="shared" si="3"/>
        <v>0</v>
      </c>
      <c r="D31" s="93">
        <f t="shared" si="5"/>
        <v>0</v>
      </c>
      <c r="E31" s="258" t="str">
        <f t="shared" si="4"/>
        <v>Quote for windows:  This phase needs a quote from a vendor. |  SUM(0*1.053)</v>
      </c>
      <c r="F31" s="443"/>
    </row>
    <row r="32" spans="1:10" s="93" customFormat="1" x14ac:dyDescent="0.25">
      <c r="A32" s="262" t="s">
        <v>1028</v>
      </c>
      <c r="B32" s="256">
        <f>VLOOKUP(A32,$A$1005:$F$1113,2,FALSE)</f>
        <v>0</v>
      </c>
      <c r="C32" s="256">
        <v>0</v>
      </c>
      <c r="D32" s="93">
        <f t="shared" si="5"/>
        <v>0</v>
      </c>
      <c r="E32" s="258" t="str">
        <f t="shared" si="4"/>
        <v xml:space="preserve">None, please check plans to verify when complete.  Allow for beam, cutting and templating, pipe columns, delivery and boom truck </v>
      </c>
      <c r="F32" s="441"/>
    </row>
    <row r="33" spans="1:164" s="93" customFormat="1" x14ac:dyDescent="0.25">
      <c r="A33" s="263" t="s">
        <v>1029</v>
      </c>
      <c r="B33" s="458">
        <f>SUM(F33*$G$5)</f>
        <v>0</v>
      </c>
      <c r="C33" s="256">
        <f>B33</f>
        <v>0</v>
      </c>
      <c r="D33" s="93">
        <f t="shared" si="5"/>
        <v>0</v>
      </c>
      <c r="E33" s="258" t="str">
        <f t="shared" si="4"/>
        <v>Quote for stairs:  This phase needs a quote from a vendor. Enter the vendor quote in cell F 32 - Tax will be calculated for you</v>
      </c>
      <c r="F33" s="444">
        <v>0</v>
      </c>
    </row>
    <row r="34" spans="1:164" s="93" customFormat="1" x14ac:dyDescent="0.25">
      <c r="A34" s="263" t="s">
        <v>1030</v>
      </c>
      <c r="B34" s="256">
        <v>0</v>
      </c>
      <c r="C34" s="256">
        <f>B34</f>
        <v>0</v>
      </c>
      <c r="D34" s="93">
        <f t="shared" si="5"/>
        <v>0</v>
      </c>
      <c r="E34" s="258" t="str">
        <f t="shared" si="4"/>
        <v>Quote for exterior doors:   This phase needs a quote from a vendor.</v>
      </c>
      <c r="F34" s="441"/>
    </row>
    <row r="35" spans="1:164" s="93" customFormat="1" x14ac:dyDescent="0.25">
      <c r="A35" s="264" t="s">
        <v>686</v>
      </c>
      <c r="B35" s="266" t="str">
        <f>IF('FRAMING LABOR WORKSHEET'!H26&lt;726,"$0.00",'FRAMING LABOR WORKSHEET'!H26*1)</f>
        <v>$0.00</v>
      </c>
      <c r="C35" s="266" t="str">
        <f>B35</f>
        <v>$0.00</v>
      </c>
      <c r="D35" s="94">
        <f>B35-C35</f>
        <v>0</v>
      </c>
      <c r="E35" s="259" t="str">
        <f t="shared" si="4"/>
        <v>AUTO FILL - SEE ESTIMATING WORKSHEET</v>
      </c>
      <c r="F35" s="443"/>
    </row>
    <row r="36" spans="1:164" s="93" customFormat="1" x14ac:dyDescent="0.25">
      <c r="A36" s="263" t="s">
        <v>1031</v>
      </c>
      <c r="B36" s="260">
        <f>'SPECIFICATION SHEET'!K168</f>
        <v>0</v>
      </c>
      <c r="C36" s="260">
        <f>B36</f>
        <v>0</v>
      </c>
      <c r="D36" s="94">
        <f>B36-C36</f>
        <v>0</v>
      </c>
      <c r="E36" s="259" t="str">
        <f t="shared" si="4"/>
        <v>Allowance to include fireplace box, surround, mantel, venting, labor and materials for all</v>
      </c>
      <c r="F36" s="443"/>
    </row>
    <row r="37" spans="1:164" s="96" customFormat="1" x14ac:dyDescent="0.25">
      <c r="A37" s="263" t="s">
        <v>1032</v>
      </c>
      <c r="B37" s="260">
        <f>'ROOFING ESTIMATE WORKSHEET'!G59</f>
        <v>0</v>
      </c>
      <c r="C37" s="260">
        <f>B37</f>
        <v>0</v>
      </c>
      <c r="D37" s="94">
        <f>B37-C37</f>
        <v>0</v>
      </c>
      <c r="E37" s="259" t="str">
        <f t="shared" si="4"/>
        <v>AUTO FILL - SEE ESTIMATING WORKSHEET</v>
      </c>
      <c r="F37" s="44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row>
    <row r="38" spans="1:164" ht="13.5" customHeight="1" x14ac:dyDescent="0.25">
      <c r="A38" s="257" t="s">
        <v>1597</v>
      </c>
      <c r="B38" s="418">
        <f>SUM(B24:B37)</f>
        <v>0</v>
      </c>
      <c r="C38" s="418">
        <f>SUM(C24:C37)</f>
        <v>0</v>
      </c>
      <c r="D38" s="418">
        <f>SUM(D24:D37)</f>
        <v>0</v>
      </c>
      <c r="E38" s="417" t="s">
        <v>0</v>
      </c>
    </row>
    <row r="39" spans="1:164" s="93" customFormat="1" ht="17.25" customHeight="1" x14ac:dyDescent="0.25">
      <c r="A39" s="264" t="s">
        <v>1035</v>
      </c>
      <c r="B39" s="260">
        <f>'GARAGE DOOR WORKSHEET'!G39</f>
        <v>0</v>
      </c>
      <c r="C39" s="260">
        <f t="shared" ref="C39:C46" si="6">B39</f>
        <v>0</v>
      </c>
      <c r="D39" s="94">
        <f t="shared" ref="D39:D46" si="7">B39-C39</f>
        <v>0</v>
      </c>
      <c r="E39" s="259" t="str">
        <f t="shared" ref="E39:E55" si="8">VLOOKUP(A39,$A$1005:$F$1113,5,FALSE)</f>
        <v>AUTOFILL - SEE ESTIMATING WORKSHEET</v>
      </c>
      <c r="F39" s="443"/>
    </row>
    <row r="40" spans="1:164" s="93" customFormat="1" x14ac:dyDescent="0.25">
      <c r="A40" s="263" t="s">
        <v>1036</v>
      </c>
      <c r="B40" s="260">
        <f>'SIDING AND EXTERIOR TRIM'!I41</f>
        <v>0</v>
      </c>
      <c r="C40" s="260">
        <f t="shared" si="6"/>
        <v>0</v>
      </c>
      <c r="D40" s="94">
        <f t="shared" si="7"/>
        <v>0</v>
      </c>
      <c r="E40" s="259" t="str">
        <f t="shared" si="8"/>
        <v>AUTO FILL - SEE ESTIMATING WORKSHEET</v>
      </c>
      <c r="F40" s="443"/>
    </row>
    <row r="41" spans="1:164" s="93" customFormat="1" x14ac:dyDescent="0.25">
      <c r="A41" s="263" t="s">
        <v>1037</v>
      </c>
      <c r="B41" s="260">
        <f>'SIDING AND EXTERIOR TRIM'!G40</f>
        <v>0</v>
      </c>
      <c r="C41" s="260">
        <f t="shared" si="6"/>
        <v>0</v>
      </c>
      <c r="D41" s="94">
        <f t="shared" si="7"/>
        <v>0</v>
      </c>
      <c r="E41" s="259" t="str">
        <f t="shared" si="8"/>
        <v>If not included in above</v>
      </c>
      <c r="F41" s="443"/>
    </row>
    <row r="42" spans="1:164" s="93" customFormat="1" x14ac:dyDescent="0.25">
      <c r="A42" s="263" t="s">
        <v>1038</v>
      </c>
      <c r="B42" s="256">
        <f>VLOOKUP(A42,$A$1005:$F$1113,2,FALSE)</f>
        <v>0</v>
      </c>
      <c r="C42" s="256">
        <f t="shared" si="6"/>
        <v>0</v>
      </c>
      <c r="D42" s="93">
        <f t="shared" si="7"/>
        <v>0</v>
      </c>
      <c r="E42" s="258" t="str">
        <f t="shared" si="8"/>
        <v>Quote for veneer brick at exterior walls</v>
      </c>
      <c r="F42" s="443"/>
    </row>
    <row r="43" spans="1:164" s="93" customFormat="1" x14ac:dyDescent="0.25">
      <c r="A43" s="263" t="s">
        <v>1039</v>
      </c>
      <c r="B43" s="260">
        <f>'STONE VENEER WORKSHEET'!H26</f>
        <v>0</v>
      </c>
      <c r="C43" s="260">
        <f t="shared" si="6"/>
        <v>0</v>
      </c>
      <c r="D43" s="94">
        <f t="shared" si="7"/>
        <v>0</v>
      </c>
      <c r="E43" s="259" t="str">
        <f t="shared" si="8"/>
        <v>AUTO FILL - SEE ESTIMATING WORKSHEET</v>
      </c>
      <c r="F43" s="443"/>
    </row>
    <row r="44" spans="1:164" s="93" customFormat="1" x14ac:dyDescent="0.25">
      <c r="A44" s="263" t="s">
        <v>1040</v>
      </c>
      <c r="B44" s="256">
        <f>VLOOKUP(A44,$A$1005:$F$1113,2,FALSE)</f>
        <v>0</v>
      </c>
      <c r="C44" s="256">
        <f t="shared" si="6"/>
        <v>0</v>
      </c>
      <c r="D44" s="93">
        <f t="shared" si="7"/>
        <v>0</v>
      </c>
      <c r="E44" s="258" t="str">
        <f t="shared" si="8"/>
        <v>Quote for stucco exteriorr finish</v>
      </c>
      <c r="F44" s="443"/>
    </row>
    <row r="45" spans="1:164" s="93" customFormat="1" x14ac:dyDescent="0.25">
      <c r="A45" s="263" t="s">
        <v>1041</v>
      </c>
      <c r="B45" s="256">
        <f>VLOOKUP(A45,$A$1005:$F$1113,2,FALSE)</f>
        <v>0</v>
      </c>
      <c r="C45" s="256">
        <f t="shared" si="6"/>
        <v>0</v>
      </c>
      <c r="D45" s="93">
        <f t="shared" si="7"/>
        <v>0</v>
      </c>
      <c r="E45" s="258" t="str">
        <f t="shared" si="8"/>
        <v>Quote for Gutters</v>
      </c>
      <c r="F45" s="443"/>
    </row>
    <row r="46" spans="1:164" s="93" customFormat="1" ht="16.5" customHeight="1" x14ac:dyDescent="0.25">
      <c r="A46" s="263" t="s">
        <v>1042</v>
      </c>
      <c r="B46" s="256">
        <v>0</v>
      </c>
      <c r="C46" s="256">
        <f t="shared" si="6"/>
        <v>0</v>
      </c>
      <c r="D46" s="93">
        <f t="shared" si="7"/>
        <v>0</v>
      </c>
      <c r="E46" s="258" t="str">
        <f t="shared" si="8"/>
        <v xml:space="preserve">Quote for 14 SEER  units  Options: upgrade to 15 SEER $1000/zone; Vent hood to outside $250.  </v>
      </c>
      <c r="F46" s="441"/>
    </row>
    <row r="47" spans="1:164" s="93" customFormat="1" x14ac:dyDescent="0.25">
      <c r="A47" s="263" t="s">
        <v>1043</v>
      </c>
      <c r="B47" s="260">
        <f>'PLUMBING ESTIMATE'!I39</f>
        <v>0</v>
      </c>
      <c r="C47" s="260">
        <f>B47</f>
        <v>0</v>
      </c>
      <c r="D47" s="94">
        <f>B47-C47</f>
        <v>0</v>
      </c>
      <c r="E47" s="409" t="str">
        <f t="shared" si="8"/>
        <v>SEE ESTIMATING WORKSHEET PLUS AUTOFILL ALLOWANCE AMOUNT</v>
      </c>
      <c r="F47" s="443"/>
    </row>
    <row r="48" spans="1:164" s="93" customFormat="1" x14ac:dyDescent="0.25">
      <c r="A48" s="263" t="s">
        <v>1044</v>
      </c>
      <c r="B48" s="260">
        <f>'ELECTRICAL WORKSHEET'!I499</f>
        <v>0</v>
      </c>
      <c r="C48" s="260">
        <f t="shared" ref="C48:C55" si="9">B48</f>
        <v>0</v>
      </c>
      <c r="D48" s="94">
        <f>B48-C48</f>
        <v>0</v>
      </c>
      <c r="E48" s="259" t="str">
        <f t="shared" si="8"/>
        <v>AUTO FILL - SEE ESTIMATING WORKSHEET</v>
      </c>
      <c r="F48" s="445"/>
    </row>
    <row r="49" spans="1:51" s="93" customFormat="1" x14ac:dyDescent="0.25">
      <c r="A49" s="264" t="s">
        <v>1045</v>
      </c>
      <c r="B49" s="256">
        <f>VLOOKUP(A49,$A$1005:$F$1113,2,FALSE)</f>
        <v>0</v>
      </c>
      <c r="C49" s="256">
        <f t="shared" si="9"/>
        <v>0</v>
      </c>
      <c r="D49" s="93">
        <f>B49-C49</f>
        <v>0</v>
      </c>
      <c r="E49" s="258" t="str">
        <f t="shared" si="8"/>
        <v>Estimated $750 for transfer switch only, $7100 for full system</v>
      </c>
      <c r="F49" s="443"/>
    </row>
    <row r="50" spans="1:51" s="93" customFormat="1" x14ac:dyDescent="0.25">
      <c r="A50" s="263" t="s">
        <v>1046</v>
      </c>
      <c r="B50" s="260">
        <f>'ELECTRICAL WORKSHEET'!G750</f>
        <v>0</v>
      </c>
      <c r="C50" s="260">
        <f t="shared" si="9"/>
        <v>0</v>
      </c>
      <c r="D50" s="94">
        <f t="shared" ref="D50:D55" si="10">B50-C50</f>
        <v>0</v>
      </c>
      <c r="E50" s="259" t="str">
        <f t="shared" si="8"/>
        <v>AUTO FILL - SEE ESTIMATING WORKSHEET</v>
      </c>
      <c r="F50" s="443"/>
    </row>
    <row r="51" spans="1:51" s="93" customFormat="1" x14ac:dyDescent="0.25">
      <c r="A51" s="263" t="s">
        <v>1047</v>
      </c>
      <c r="B51" s="260">
        <v>0</v>
      </c>
      <c r="C51" s="260">
        <f t="shared" si="9"/>
        <v>0</v>
      </c>
      <c r="D51" s="94">
        <f t="shared" si="10"/>
        <v>0</v>
      </c>
      <c r="E51" s="259" t="str">
        <f t="shared" si="8"/>
        <v xml:space="preserve">AUTO FILL ALLOWANCE PER SPEC SHEET: </v>
      </c>
      <c r="F51" s="443"/>
    </row>
    <row r="52" spans="1:51" s="93" customFormat="1" ht="24.75" customHeight="1" x14ac:dyDescent="0.25">
      <c r="A52" s="263" t="s">
        <v>1048</v>
      </c>
      <c r="B52" s="354">
        <f>'SPECIFICATION SHEET'!K104+0+0</f>
        <v>0</v>
      </c>
      <c r="C52" s="260">
        <f t="shared" si="9"/>
        <v>0</v>
      </c>
      <c r="D52" s="94">
        <f t="shared" si="10"/>
        <v>0</v>
      </c>
      <c r="E52" s="259" t="str">
        <f t="shared" si="8"/>
        <v>AUTO FILL ALLOWANCE PER SPEC SHEET: PLUS $50 FOR WATER TEST AND $300 FOR FILTER</v>
      </c>
      <c r="F52" s="443"/>
    </row>
    <row r="53" spans="1:51" s="93" customFormat="1" x14ac:dyDescent="0.25">
      <c r="A53" s="263" t="s">
        <v>1049</v>
      </c>
      <c r="B53" s="260">
        <v>0</v>
      </c>
      <c r="C53" s="268">
        <f t="shared" si="9"/>
        <v>0</v>
      </c>
      <c r="D53" s="94">
        <f t="shared" si="10"/>
        <v>0</v>
      </c>
      <c r="E53" s="259" t="str">
        <f t="shared" si="8"/>
        <v xml:space="preserve">AUTO FILL ALLOWANCE PER SPEC SHEET  </v>
      </c>
      <c r="F53" s="445"/>
    </row>
    <row r="54" spans="1:51" s="93" customFormat="1" ht="24" customHeight="1" x14ac:dyDescent="0.25">
      <c r="A54" s="263" t="s">
        <v>1050</v>
      </c>
      <c r="B54" s="354">
        <f>'SPECIFICATION SHEET'!K110+0+0</f>
        <v>0</v>
      </c>
      <c r="C54" s="268">
        <f t="shared" si="9"/>
        <v>0</v>
      </c>
      <c r="D54" s="94">
        <f t="shared" si="10"/>
        <v>0</v>
      </c>
      <c r="E54" s="259" t="str">
        <f t="shared" si="8"/>
        <v>AUTO FILL ALLOWANCE PER SPEC SHEET  Plus $850.00 design fee and $100 for caution flagging - NOTE:  Send Soils report to New Day</v>
      </c>
      <c r="F54" s="445"/>
    </row>
    <row r="55" spans="1:51" s="93" customFormat="1" x14ac:dyDescent="0.25">
      <c r="A55" s="264" t="s">
        <v>1052</v>
      </c>
      <c r="B55" s="256">
        <v>0</v>
      </c>
      <c r="C55" s="256">
        <f t="shared" si="9"/>
        <v>0</v>
      </c>
      <c r="D55" s="93">
        <f t="shared" si="10"/>
        <v>0</v>
      </c>
      <c r="E55" s="258" t="str">
        <f t="shared" si="8"/>
        <v>Quote for insulation to code.  Options: Insulate garage at $0.43/psf of wall/ceiling area; 1" closed cell foam</v>
      </c>
      <c r="F55" s="443"/>
    </row>
    <row r="56" spans="1:51" x14ac:dyDescent="0.25">
      <c r="A56" s="257" t="s">
        <v>1598</v>
      </c>
      <c r="B56" s="418">
        <f>SUM(B39:B55)</f>
        <v>0</v>
      </c>
      <c r="C56" s="418">
        <f>SUM(C39:C55)</f>
        <v>0</v>
      </c>
      <c r="D56" s="418">
        <f>SUM(D39:D55)</f>
        <v>0</v>
      </c>
      <c r="E56" s="417" t="s">
        <v>0</v>
      </c>
      <c r="AY56" s="93"/>
    </row>
    <row r="57" spans="1:51" s="93" customFormat="1" ht="25.5" x14ac:dyDescent="0.25">
      <c r="A57" s="263" t="s">
        <v>1053</v>
      </c>
      <c r="B57" s="354">
        <f>VLOOKUP(A57,$A$1005:$F$1113,2,FALSE)</f>
        <v>0</v>
      </c>
      <c r="C57" s="256">
        <f t="shared" ref="C57:C65" si="11">B57</f>
        <v>0</v>
      </c>
      <c r="D57" s="93">
        <f t="shared" ref="D57:D71" si="12">B57-C57</f>
        <v>0</v>
      </c>
      <c r="E57" s="258" t="str">
        <f t="shared" ref="E57:E65" si="13">VLOOKUP(A57,$A$1005:$F$1113,5,FALSE)</f>
        <v>Quote preferred.  Estimated  - SUM(((('SPECIFICATION SHEET'!G53+'SPECIFICATION SHEET'!G54+'SPECIFICATION SHEET'!G55)*90)/1000)*cost per board:    Enter cost per board</v>
      </c>
      <c r="F57" s="446">
        <v>38.6</v>
      </c>
      <c r="AY57" s="2"/>
    </row>
    <row r="58" spans="1:51" s="93" customFormat="1" ht="25.5" x14ac:dyDescent="0.25">
      <c r="A58" s="263" t="s">
        <v>1054</v>
      </c>
      <c r="B58" s="256">
        <f>SUM(F58*G5)+'INTERIOR TRIM MATERIALS'!I114</f>
        <v>0</v>
      </c>
      <c r="C58" s="256">
        <f t="shared" si="11"/>
        <v>0</v>
      </c>
      <c r="D58" s="93">
        <f t="shared" si="12"/>
        <v>0</v>
      </c>
      <c r="E58" s="258" t="str">
        <f t="shared" si="13"/>
        <v>Quote for interior doors and trim:  Enter trim quote or your trim worksheet takeoff cost in cell F 57.  Enter an incidentals budget on the Interior Trim Worksheet (cell H 13) if required.  Tax will be calculated for you</v>
      </c>
      <c r="F58" s="444">
        <v>0</v>
      </c>
    </row>
    <row r="59" spans="1:51" s="93" customFormat="1" x14ac:dyDescent="0.25">
      <c r="A59" s="263" t="s">
        <v>1055</v>
      </c>
      <c r="B59" s="260">
        <f>'SPECIFICATION SHEET'!K137</f>
        <v>0</v>
      </c>
      <c r="C59" s="260">
        <f t="shared" si="11"/>
        <v>0</v>
      </c>
      <c r="D59" s="94">
        <f t="shared" si="12"/>
        <v>0</v>
      </c>
      <c r="E59" s="259" t="str">
        <f t="shared" si="13"/>
        <v>AUTO FILL ALLOWANCE PER SPEC SHEET, tops, cabinets, and labor on both (including vanities)</v>
      </c>
      <c r="F59" s="443"/>
    </row>
    <row r="60" spans="1:51" s="93" customFormat="1" x14ac:dyDescent="0.25">
      <c r="A60" s="263" t="s">
        <v>1586</v>
      </c>
      <c r="B60" s="260">
        <f>'SPECIFICATION SHEET'!K138</f>
        <v>0</v>
      </c>
      <c r="C60" s="260">
        <f>B60</f>
        <v>0</v>
      </c>
      <c r="D60" s="94">
        <f>B60-C60</f>
        <v>0</v>
      </c>
      <c r="E60" s="259" t="str">
        <f t="shared" si="13"/>
        <v>AUTO FILL ALLOWANCE PER SPEC SHEET, For countertops not provided by the cabinet company</v>
      </c>
      <c r="F60" s="443"/>
    </row>
    <row r="61" spans="1:51" s="93" customFormat="1" ht="29.25" customHeight="1" x14ac:dyDescent="0.25">
      <c r="A61" s="264" t="s">
        <v>1056</v>
      </c>
      <c r="B61" s="354">
        <f>SUM((((F61*'SPECIFICATION SHEET'!K234)*G5)+F61*'SPECIFICATION SHEET'!L234)+F61*0.69)+0</f>
        <v>0</v>
      </c>
      <c r="C61" s="256">
        <f t="shared" si="11"/>
        <v>0</v>
      </c>
      <c r="D61" s="93">
        <f t="shared" si="12"/>
        <v>0</v>
      </c>
      <c r="E61" s="258" t="str">
        <f t="shared" si="13"/>
        <v>Estimated  (Prefinished)  $5.50 s.f. x      s.f. plus transitions, shoe molding and     $475 per set of oak stairs to finish -  See Specifications for allowances.  Enter area of Hardwood :</v>
      </c>
      <c r="F61" s="447">
        <v>0</v>
      </c>
    </row>
    <row r="62" spans="1:51" s="93" customFormat="1" ht="15" customHeight="1" x14ac:dyDescent="0.25">
      <c r="A62" s="263" t="s">
        <v>687</v>
      </c>
      <c r="B62" s="354">
        <f>'SPECIFICATION SHEET'!G77*F62</f>
        <v>0</v>
      </c>
      <c r="C62" s="260">
        <f t="shared" si="11"/>
        <v>0</v>
      </c>
      <c r="D62" s="94">
        <f t="shared" si="12"/>
        <v>0</v>
      </c>
      <c r="E62" s="259" t="str">
        <f t="shared" si="13"/>
        <v>AUTO FILL ESTIMATE based on cost per square foot:  Enter cost per square foot:</v>
      </c>
      <c r="F62" s="444">
        <v>1.35</v>
      </c>
    </row>
    <row r="63" spans="1:51" s="93" customFormat="1" x14ac:dyDescent="0.25">
      <c r="A63" s="263" t="s">
        <v>1057</v>
      </c>
      <c r="B63" s="256">
        <f>VLOOKUP(A63,$A$1005:$F$1113,2,FALSE)</f>
        <v>0</v>
      </c>
      <c r="C63" s="256">
        <f t="shared" si="11"/>
        <v>0</v>
      </c>
      <c r="D63" s="93">
        <f t="shared" si="12"/>
        <v>0</v>
      </c>
      <c r="E63" s="258" t="str">
        <f t="shared" si="13"/>
        <v>Quotes for custom carpetry such as beams, benches, bookcases…</v>
      </c>
      <c r="F63" s="443"/>
    </row>
    <row r="64" spans="1:51" s="93" customFormat="1" x14ac:dyDescent="0.25">
      <c r="A64" s="263" t="s">
        <v>1058</v>
      </c>
      <c r="B64" s="354">
        <f>'PAINTING WORKSHEET'!K15</f>
        <v>0</v>
      </c>
      <c r="C64" s="260">
        <f t="shared" si="11"/>
        <v>0</v>
      </c>
      <c r="D64" s="94">
        <f t="shared" si="12"/>
        <v>0</v>
      </c>
      <c r="E64" s="259" t="str">
        <f t="shared" si="13"/>
        <v>AUTO FILL ESTIMATE per square foot.  Verify costs by entering cost per square foot on Specification sheet</v>
      </c>
      <c r="F64" s="443"/>
    </row>
    <row r="65" spans="1:51" s="93" customFormat="1" x14ac:dyDescent="0.25">
      <c r="A65" s="263" t="s">
        <v>1059</v>
      </c>
      <c r="B65" s="269">
        <f>'PAINTING WORKSHEET'!K19</f>
        <v>0</v>
      </c>
      <c r="C65" s="269">
        <f t="shared" si="11"/>
        <v>0</v>
      </c>
      <c r="D65" s="93">
        <f t="shared" si="12"/>
        <v>0</v>
      </c>
      <c r="E65" s="258" t="str">
        <f t="shared" si="13"/>
        <v>None - exterior doors included in above.  Verify costs by entering cost per square foot on Specification sheet</v>
      </c>
      <c r="F65" s="443"/>
    </row>
    <row r="66" spans="1:51" x14ac:dyDescent="0.25">
      <c r="A66" s="257" t="s">
        <v>1679</v>
      </c>
      <c r="B66" s="418">
        <f>SUM(B57:B65)</f>
        <v>0</v>
      </c>
      <c r="C66" s="418">
        <f>SUM(C57:C65)</f>
        <v>0</v>
      </c>
      <c r="D66" s="418">
        <f>SUM(D57:D65)</f>
        <v>0</v>
      </c>
      <c r="E66" s="417" t="s">
        <v>0</v>
      </c>
      <c r="AY66" s="93"/>
    </row>
    <row r="67" spans="1:51" s="93" customFormat="1" x14ac:dyDescent="0.25">
      <c r="A67" s="263" t="s">
        <v>1712</v>
      </c>
      <c r="B67" s="256">
        <f>VLOOKUP(A67,$A$1005:$F$1113,2,FALSE)</f>
        <v>0</v>
      </c>
      <c r="C67" s="256">
        <f t="shared" ref="C67:C73" si="14">B67</f>
        <v>0</v>
      </c>
      <c r="D67" s="93">
        <f t="shared" si="12"/>
        <v>0</v>
      </c>
      <c r="E67" s="258" t="str">
        <f t="shared" ref="E67:E73" si="15">VLOOKUP(A67,$A$1005:$F$1113,5,FALSE)</f>
        <v>Permit cost only, customer to fill, if only one item, may increase cost of tank</v>
      </c>
      <c r="F67" s="443"/>
      <c r="AY67" s="2"/>
    </row>
    <row r="68" spans="1:51" s="93" customFormat="1" x14ac:dyDescent="0.25">
      <c r="A68" s="263" t="s">
        <v>1060</v>
      </c>
      <c r="B68" s="260">
        <f>'SPECIFICATION SHEET'!K350</f>
        <v>0</v>
      </c>
      <c r="C68" s="260">
        <f t="shared" si="14"/>
        <v>0</v>
      </c>
      <c r="D68" s="94">
        <f>B68-C68</f>
        <v>0</v>
      </c>
      <c r="E68" s="259" t="str">
        <f t="shared" si="15"/>
        <v>AUTO FILL ALLOWANCE PER SPEC SHEET</v>
      </c>
      <c r="F68" s="443"/>
    </row>
    <row r="69" spans="1:51" s="93" customFormat="1" x14ac:dyDescent="0.25">
      <c r="A69" s="263" t="s">
        <v>1061</v>
      </c>
      <c r="B69" s="256">
        <f>VLOOKUP(A69,$A$1005:$F$1113,2,FALSE)</f>
        <v>0</v>
      </c>
      <c r="C69" s="256">
        <f t="shared" si="14"/>
        <v>0</v>
      </c>
      <c r="D69" s="93">
        <f t="shared" si="12"/>
        <v>0</v>
      </c>
      <c r="E69" s="258" t="str">
        <f t="shared" si="15"/>
        <v>Estimated for floors,    tub      shower   kitchen backsplash.  This phase requires  vendor quote.</v>
      </c>
      <c r="F69" s="443"/>
    </row>
    <row r="70" spans="1:51" s="93" customFormat="1" x14ac:dyDescent="0.25">
      <c r="A70" s="263" t="s">
        <v>1062</v>
      </c>
      <c r="B70" s="256">
        <f>VLOOKUP(A70,$A$1005:$F$1113,2,FALSE)</f>
        <v>0</v>
      </c>
      <c r="C70" s="256">
        <f t="shared" si="14"/>
        <v>0</v>
      </c>
      <c r="D70" s="93">
        <f t="shared" si="12"/>
        <v>0</v>
      </c>
      <c r="E70" s="258" t="str">
        <f t="shared" si="15"/>
        <v>Estimated.  This phase requires  vendor quote.</v>
      </c>
      <c r="F70" s="443"/>
    </row>
    <row r="71" spans="1:51" s="93" customFormat="1" x14ac:dyDescent="0.25">
      <c r="A71" s="263" t="s">
        <v>1063</v>
      </c>
      <c r="B71" s="256">
        <f>VLOOKUP(A71,$A$1005:$F$1113,2,FALSE)</f>
        <v>0</v>
      </c>
      <c r="C71" s="256">
        <f t="shared" si="14"/>
        <v>0</v>
      </c>
      <c r="D71" s="93">
        <f t="shared" si="12"/>
        <v>0</v>
      </c>
      <c r="E71" s="258" t="str">
        <f t="shared" si="15"/>
        <v>Estimated.  This phase requires  vendor quote.</v>
      </c>
      <c r="F71" s="443"/>
    </row>
    <row r="72" spans="1:51" s="93" customFormat="1" x14ac:dyDescent="0.25">
      <c r="A72" s="263" t="s">
        <v>1064</v>
      </c>
      <c r="B72" s="260">
        <f>'SPECIFICATION SHEET'!K154</f>
        <v>0</v>
      </c>
      <c r="C72" s="260">
        <f t="shared" si="14"/>
        <v>0</v>
      </c>
      <c r="D72" s="94">
        <f>B72-C72</f>
        <v>0</v>
      </c>
      <c r="E72" s="259" t="str">
        <f t="shared" si="15"/>
        <v>AUTO FILL ALLOWANCE PER SPEC SHEET</v>
      </c>
      <c r="F72" s="443"/>
    </row>
    <row r="73" spans="1:51" s="93" customFormat="1" x14ac:dyDescent="0.25">
      <c r="A73" s="263" t="s">
        <v>1065</v>
      </c>
      <c r="B73" s="260">
        <f>'SPECIFICATION SHEET'!K332</f>
        <v>0</v>
      </c>
      <c r="C73" s="260">
        <f t="shared" si="14"/>
        <v>0</v>
      </c>
      <c r="D73" s="94">
        <f>B73-C73</f>
        <v>0</v>
      </c>
      <c r="E73" s="259" t="str">
        <f t="shared" si="15"/>
        <v>AUTO FILL ALLOWANCE PER SPEC SHEET</v>
      </c>
      <c r="F73" s="443"/>
    </row>
    <row r="74" spans="1:51" x14ac:dyDescent="0.25">
      <c r="A74" s="257" t="s">
        <v>1599</v>
      </c>
      <c r="B74" s="418">
        <f>SUM(B67:B73)</f>
        <v>0</v>
      </c>
      <c r="C74" s="418">
        <f>SUM(C67:C73)</f>
        <v>0</v>
      </c>
      <c r="D74" s="418">
        <f>SUM(D67:D73)</f>
        <v>0</v>
      </c>
      <c r="E74" s="417" t="s">
        <v>0</v>
      </c>
      <c r="AY74" s="93"/>
    </row>
    <row r="75" spans="1:51" s="93" customFormat="1" x14ac:dyDescent="0.25">
      <c r="A75" s="263" t="s">
        <v>1066</v>
      </c>
      <c r="B75" s="256">
        <v>0</v>
      </c>
      <c r="C75" s="256">
        <f t="shared" ref="C75:C97" si="16">B75</f>
        <v>0</v>
      </c>
      <c r="D75" s="93">
        <f t="shared" ref="D75:D97" si="17">B75-C75</f>
        <v>0</v>
      </c>
      <c r="E75" s="258" t="str">
        <f t="shared" ref="E75:E98" si="18">VLOOKUP(A75,$A$1005:$F$1113,5,FALSE)</f>
        <v>Estimated labor and materials for sidewalk and concrete pad in stoop if any</v>
      </c>
      <c r="F75" s="443"/>
    </row>
    <row r="76" spans="1:51" s="93" customFormat="1" x14ac:dyDescent="0.25">
      <c r="A76" s="262" t="s">
        <v>688</v>
      </c>
      <c r="B76" s="256">
        <v>0</v>
      </c>
      <c r="C76" s="256">
        <f t="shared" si="16"/>
        <v>0</v>
      </c>
      <c r="D76" s="93">
        <f t="shared" si="17"/>
        <v>0</v>
      </c>
      <c r="E76" s="258" t="str">
        <f t="shared" si="18"/>
        <v>Estimated.  This phase requires  vendor quote.</v>
      </c>
      <c r="F76" s="443"/>
      <c r="AY76" s="2"/>
    </row>
    <row r="77" spans="1:51" s="93" customFormat="1" ht="29.25" customHeight="1" x14ac:dyDescent="0.25">
      <c r="A77" s="262" t="s">
        <v>689</v>
      </c>
      <c r="B77" s="458">
        <f>SUM(G77*F77)</f>
        <v>0</v>
      </c>
      <c r="C77" s="256">
        <f t="shared" si="16"/>
        <v>0</v>
      </c>
      <c r="D77" s="93">
        <f t="shared" si="17"/>
        <v>0</v>
      </c>
      <c r="E77" s="258" t="str">
        <f t="shared" si="18"/>
        <v xml:space="preserve">Cost of brick wash is based on cost per square foot  p.s.f. of brick wall surface, use only with brick veneer.  Enter wall areas in cell G76 then enter cost per square foot in cell F 76  </v>
      </c>
      <c r="F77" s="444">
        <v>0.28000000000000003</v>
      </c>
      <c r="G77" s="467">
        <v>0</v>
      </c>
    </row>
    <row r="78" spans="1:51" s="93" customFormat="1" x14ac:dyDescent="0.25">
      <c r="A78" s="262" t="s">
        <v>1067</v>
      </c>
      <c r="B78" s="256">
        <v>0</v>
      </c>
      <c r="C78" s="256">
        <f t="shared" si="16"/>
        <v>0</v>
      </c>
      <c r="D78" s="93">
        <f t="shared" si="17"/>
        <v>0</v>
      </c>
      <c r="E78" s="258" t="str">
        <f t="shared" si="18"/>
        <v>Estimated.  This phase requires  vendor quote.</v>
      </c>
      <c r="F78" s="443"/>
    </row>
    <row r="79" spans="1:51" s="93" customFormat="1" x14ac:dyDescent="0.25">
      <c r="A79" s="263" t="s">
        <v>1068</v>
      </c>
      <c r="B79" s="260">
        <f>'SPECIFICATION SHEET'!K90</f>
        <v>0</v>
      </c>
      <c r="C79" s="260">
        <f t="shared" si="16"/>
        <v>0</v>
      </c>
      <c r="D79" s="94">
        <f t="shared" si="17"/>
        <v>0</v>
      </c>
      <c r="E79" s="259" t="str">
        <f t="shared" si="18"/>
        <v>AUTO FILL ALLOWANCE PER SPEC SHEET</v>
      </c>
      <c r="F79" s="443"/>
    </row>
    <row r="80" spans="1:51" s="93" customFormat="1" x14ac:dyDescent="0.25">
      <c r="A80" s="262" t="s">
        <v>1070</v>
      </c>
      <c r="B80" s="256">
        <v>0</v>
      </c>
      <c r="C80" s="256">
        <f t="shared" si="16"/>
        <v>0</v>
      </c>
      <c r="D80" s="93">
        <f t="shared" si="17"/>
        <v>0</v>
      </c>
      <c r="E80" s="258" t="str">
        <f t="shared" si="18"/>
        <v>Estimated based on typical foundation wall.   This can vary based on garage floor height.</v>
      </c>
      <c r="F80" s="443"/>
    </row>
    <row r="81" spans="1:122" s="93" customFormat="1" x14ac:dyDescent="0.25">
      <c r="A81" s="263" t="s">
        <v>1071</v>
      </c>
      <c r="B81" s="260">
        <f>'DECK TAKEOFF SHEET'!K83</f>
        <v>0</v>
      </c>
      <c r="C81" s="260">
        <f t="shared" si="16"/>
        <v>0</v>
      </c>
      <c r="D81" s="94">
        <f t="shared" si="17"/>
        <v>0</v>
      </c>
      <c r="E81" s="259" t="str">
        <f t="shared" si="18"/>
        <v>SEE ESTIMATING WORKSHEET</v>
      </c>
      <c r="F81" s="443"/>
    </row>
    <row r="82" spans="1:122" s="93" customFormat="1" x14ac:dyDescent="0.25">
      <c r="A82" s="263" t="s">
        <v>1072</v>
      </c>
      <c r="B82" s="354">
        <f>'SPECIFICATION SHEET'!H68*F82+0</f>
        <v>0</v>
      </c>
      <c r="C82" s="260">
        <f t="shared" si="16"/>
        <v>0</v>
      </c>
      <c r="D82" s="94">
        <f t="shared" si="17"/>
        <v>0</v>
      </c>
      <c r="E82" s="259" t="str">
        <f t="shared" si="18"/>
        <v>AUTO FILL ESTIMATED at cost square foot plus stone (Add budget for stone in place of the zero) to prep.  Enter cost per square foot:</v>
      </c>
      <c r="F82" s="444">
        <v>3.25</v>
      </c>
    </row>
    <row r="83" spans="1:122" s="93" customFormat="1" x14ac:dyDescent="0.25">
      <c r="A83" s="263" t="s">
        <v>1074</v>
      </c>
      <c r="B83" s="256">
        <v>0</v>
      </c>
      <c r="C83" s="256">
        <f t="shared" si="16"/>
        <v>0</v>
      </c>
      <c r="D83" s="93">
        <f t="shared" si="17"/>
        <v>0</v>
      </c>
      <c r="E83" s="258" t="str">
        <f t="shared" si="18"/>
        <v>This phase needs a quote from a vendor</v>
      </c>
      <c r="F83" s="443"/>
    </row>
    <row r="84" spans="1:122" s="93" customFormat="1" x14ac:dyDescent="0.25">
      <c r="A84" s="262" t="s">
        <v>1075</v>
      </c>
      <c r="B84" s="256">
        <v>0</v>
      </c>
      <c r="C84" s="256">
        <f t="shared" si="16"/>
        <v>0</v>
      </c>
      <c r="D84" s="93">
        <f t="shared" si="17"/>
        <v>0</v>
      </c>
      <c r="E84" s="258" t="str">
        <f t="shared" si="18"/>
        <v>Allowance  based on subdivision requirements.  Check covenents and restrictions for requirements .</v>
      </c>
      <c r="F84" s="443"/>
    </row>
    <row r="85" spans="1:122" s="93" customFormat="1" x14ac:dyDescent="0.25">
      <c r="A85" s="262" t="s">
        <v>690</v>
      </c>
      <c r="B85" s="256">
        <v>0</v>
      </c>
      <c r="C85" s="256">
        <f t="shared" si="16"/>
        <v>0</v>
      </c>
      <c r="D85" s="93">
        <f t="shared" si="17"/>
        <v>0</v>
      </c>
      <c r="E85" s="258" t="str">
        <f t="shared" si="18"/>
        <v>Estimated.  This phase requires  vendor quote.</v>
      </c>
      <c r="F85" s="443"/>
    </row>
    <row r="86" spans="1:122" s="94" customFormat="1" ht="39.75" customHeight="1" x14ac:dyDescent="0.25">
      <c r="A86" s="270" t="s">
        <v>691</v>
      </c>
      <c r="B86" s="353" t="str">
        <f>IF('SPECIFICATION SHEET'!G77&lt;G86,"$0.00",'SPECIFICATION SHEET'!I77*F86)</f>
        <v>$0.00</v>
      </c>
      <c r="C86" s="266" t="str">
        <f t="shared" si="16"/>
        <v>$0.00</v>
      </c>
      <c r="D86" s="94">
        <f t="shared" si="17"/>
        <v>0</v>
      </c>
      <c r="E86" s="259" t="str">
        <f t="shared" si="18"/>
        <v>Adjusts based upon area:  See cell G85.  S.f. cost is $0.14/psf as set but can be adjusted in cell F85  | NOTE: CURRENTLY SET FOR HOMES UNDER CELL G85 AREA OF FIN SQ FT.</v>
      </c>
      <c r="F86" s="444">
        <v>0.14000000000000001</v>
      </c>
      <c r="G86" s="574">
        <v>1200</v>
      </c>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row>
    <row r="87" spans="1:122" s="94" customFormat="1" ht="39" customHeight="1" x14ac:dyDescent="0.25">
      <c r="A87" s="270" t="s">
        <v>692</v>
      </c>
      <c r="B87" s="353" t="str">
        <f>IF('SPECIFICATION SHEET'!G77&lt;G87,"$0.00",'SPECIFICATION SHEET'!I77*F87)</f>
        <v>$0.00</v>
      </c>
      <c r="C87" s="266" t="str">
        <f t="shared" si="16"/>
        <v>$0.00</v>
      </c>
      <c r="D87" s="94">
        <f t="shared" si="17"/>
        <v>0</v>
      </c>
      <c r="E87" s="259" t="str">
        <f t="shared" si="18"/>
        <v>Adjusts based upon area:  See cell G86.  S.f. cost is $0.57/psf as set but can be adjusted in cell F86  | NOTE: CURRENTLY SET FOR HOMES UNDER CELL G86 AREA OF FIN SQ FT.</v>
      </c>
      <c r="F87" s="444">
        <v>0.56999999999999995</v>
      </c>
      <c r="G87" s="575">
        <v>1200</v>
      </c>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row>
    <row r="88" spans="1:122" s="93" customFormat="1" x14ac:dyDescent="0.25">
      <c r="A88" s="262" t="s">
        <v>693</v>
      </c>
      <c r="B88" s="256">
        <v>0</v>
      </c>
      <c r="C88" s="256">
        <f t="shared" si="16"/>
        <v>0</v>
      </c>
      <c r="D88" s="93">
        <f t="shared" si="17"/>
        <v>0</v>
      </c>
      <c r="E88" s="258" t="str">
        <f t="shared" si="18"/>
        <v>Assumes service at no cost from provider, power bills during construction</v>
      </c>
      <c r="F88" s="443"/>
    </row>
    <row r="89" spans="1:122" s="93" customFormat="1" ht="29.25" customHeight="1" x14ac:dyDescent="0.25">
      <c r="A89" s="262" t="s">
        <v>1112</v>
      </c>
      <c r="B89" s="354">
        <f>F89*'SPECIFICATION SHEET'!G53/100</f>
        <v>0</v>
      </c>
      <c r="C89" s="256">
        <f t="shared" si="16"/>
        <v>0</v>
      </c>
      <c r="D89" s="93">
        <f t="shared" si="17"/>
        <v>0</v>
      </c>
      <c r="E89" s="258" t="str">
        <f t="shared" si="18"/>
        <v>Estimated by adding cost per square foot for Builder Risk Policy to cost per square foot for general liability policy.  Example: $0.31/100 based on the Total Cost of House.   Enter the two square foot costs in the fashion shown:</v>
      </c>
      <c r="F89" s="444">
        <f>0.2+0.11</f>
        <v>0.31</v>
      </c>
    </row>
    <row r="90" spans="1:122" s="93" customFormat="1" ht="12" customHeight="1" x14ac:dyDescent="0.25">
      <c r="A90" s="263" t="s">
        <v>1076</v>
      </c>
      <c r="B90" s="256">
        <v>0</v>
      </c>
      <c r="C90" s="256">
        <f t="shared" si="16"/>
        <v>0</v>
      </c>
      <c r="D90" s="93">
        <f t="shared" si="17"/>
        <v>0</v>
      </c>
      <c r="E90" s="258" t="str">
        <f t="shared" si="18"/>
        <v>Estimated, 4 loads of stone for crushed gravel drive, pavement?</v>
      </c>
      <c r="F90" s="443"/>
    </row>
    <row r="91" spans="1:122" s="93" customFormat="1" ht="15.75" customHeight="1" x14ac:dyDescent="0.25">
      <c r="A91" s="263" t="s">
        <v>1077</v>
      </c>
      <c r="B91" s="256">
        <v>0</v>
      </c>
      <c r="C91" s="256">
        <f t="shared" si="16"/>
        <v>0</v>
      </c>
      <c r="D91" s="93">
        <f t="shared" si="17"/>
        <v>0</v>
      </c>
      <c r="E91" s="258" t="str">
        <f t="shared" si="18"/>
        <v>Estimated: per Front Porch Column (Requires a selection), deck or rear porch rails in that phase, rails for front stoop estimated at  $35.00/plf for railing and $45/per post.  Costs should be verified by vendor.</v>
      </c>
      <c r="F91" s="443"/>
    </row>
    <row r="92" spans="1:122" s="93" customFormat="1" x14ac:dyDescent="0.25">
      <c r="A92" s="270" t="s">
        <v>1078</v>
      </c>
      <c r="B92" s="256">
        <f>VLOOKUP(A92,$A$1005:$F$1113,2,FALSE)</f>
        <v>0</v>
      </c>
      <c r="C92" s="256">
        <f t="shared" si="16"/>
        <v>0</v>
      </c>
      <c r="D92" s="93">
        <f t="shared" si="17"/>
        <v>0</v>
      </c>
      <c r="E92" s="258" t="str">
        <f t="shared" si="18"/>
        <v>This phase requires a quote from a vendor.</v>
      </c>
      <c r="F92" s="443"/>
    </row>
    <row r="93" spans="1:122" s="93" customFormat="1" ht="30" customHeight="1" x14ac:dyDescent="0.25">
      <c r="A93" s="263" t="s">
        <v>694</v>
      </c>
      <c r="B93" s="353" t="str">
        <f>IF('SPECIFICATION SHEET'!I77&lt;100,"$0.00",'SPECIFICATION SHEET'!I77*F93+0)</f>
        <v>$0.00</v>
      </c>
      <c r="C93" s="266" t="str">
        <f t="shared" si="16"/>
        <v>$0.00</v>
      </c>
      <c r="D93" s="94">
        <f t="shared" si="17"/>
        <v>0</v>
      </c>
      <c r="E93" s="259" t="str">
        <f t="shared" si="18"/>
        <v>AUTO FILL ALLOWANCE PER SPEC SHEET AREA SUMMARY - PLUS $100.00 FOR A RE-CLEAN  | Add for addiional budget for finished basements and garages.  Recommended that recleaning cost added where there is a zero.  Enter cost per square foot:</v>
      </c>
      <c r="F93" s="444">
        <v>0.2</v>
      </c>
    </row>
    <row r="94" spans="1:122" s="93" customFormat="1" ht="36.75" customHeight="1" x14ac:dyDescent="0.25">
      <c r="A94" s="270" t="s">
        <v>695</v>
      </c>
      <c r="B94" s="256">
        <f>VLOOKUP(A94,$A$1005:$F$1113,2,FALSE)</f>
        <v>0</v>
      </c>
      <c r="C94" s="256">
        <f t="shared" si="16"/>
        <v>0</v>
      </c>
      <c r="D94" s="93">
        <f t="shared" si="17"/>
        <v>0</v>
      </c>
      <c r="E94" s="258" t="str">
        <f t="shared" si="18"/>
        <v>Customer requested change to project specifications. C.O. Date (see email authorizing C.O.):    Change Description:  Note: Changes will also affect project management fee Phase</v>
      </c>
      <c r="F94" s="443"/>
    </row>
    <row r="95" spans="1:122" s="93" customFormat="1" ht="25.5" x14ac:dyDescent="0.25">
      <c r="A95" s="262" t="s">
        <v>696</v>
      </c>
      <c r="B95" s="354">
        <f>F95*'SPECIFICATION SHEET'!G53</f>
        <v>0</v>
      </c>
      <c r="C95" s="260">
        <f t="shared" si="16"/>
        <v>0</v>
      </c>
      <c r="D95" s="94">
        <f>B95-C95</f>
        <v>0</v>
      </c>
      <c r="E95" s="259" t="str">
        <f t="shared" si="18"/>
        <v>Variable, based on percentage of total shown at bottom (column 'C') "Total Cost of House".  In this example roject management costs are based on 2.5% of the Total Cost of house.  Reset by entering cost in highlighted cell:</v>
      </c>
      <c r="F95" s="589">
        <v>0</v>
      </c>
    </row>
    <row r="96" spans="1:122" s="93" customFormat="1" x14ac:dyDescent="0.25">
      <c r="A96" s="263" t="s">
        <v>697</v>
      </c>
      <c r="B96" s="256">
        <f>'SPECIFICATION SHEET'!K406</f>
        <v>0</v>
      </c>
      <c r="C96" s="256">
        <f t="shared" si="16"/>
        <v>0</v>
      </c>
      <c r="D96" s="93">
        <f t="shared" si="17"/>
        <v>0</v>
      </c>
      <c r="E96" s="258" t="str">
        <f t="shared" si="18"/>
        <v>None unless real estate agent is involved.</v>
      </c>
      <c r="F96" s="443"/>
    </row>
    <row r="97" spans="1:51" s="93" customFormat="1" x14ac:dyDescent="0.25">
      <c r="A97" s="263" t="s">
        <v>698</v>
      </c>
      <c r="B97" s="256">
        <f>'SPECIFICATION SHEET'!K405</f>
        <v>0</v>
      </c>
      <c r="C97" s="256">
        <f t="shared" si="16"/>
        <v>0</v>
      </c>
      <c r="D97" s="93">
        <f t="shared" si="17"/>
        <v>0</v>
      </c>
      <c r="E97" s="258" t="str">
        <f t="shared" si="18"/>
        <v>Assumes customer to finance, Builder to finance at additional charge as option</v>
      </c>
      <c r="F97" s="443"/>
    </row>
    <row r="98" spans="1:51" s="93" customFormat="1" ht="26.25" customHeight="1" x14ac:dyDescent="0.25">
      <c r="A98" s="262" t="s">
        <v>699</v>
      </c>
      <c r="B98" s="456">
        <f>VLOOKUP(A98,$A$1005:$F$1113,2,FALSE)</f>
        <v>0</v>
      </c>
      <c r="C98" s="456">
        <f>'SPECIFICATION SHEET'!G53*ESTIMATE!F98</f>
        <v>0</v>
      </c>
      <c r="D98" s="456">
        <v>0</v>
      </c>
      <c r="E98" s="258" t="str">
        <f t="shared" si="18"/>
        <v>Assumes a percentage of variance based on the Project Target Budget on the specifications sheet for planning purposes, not related to changes or allowances.  Enter your contract ceiling for variance in cell F 98.</v>
      </c>
      <c r="F98" s="466">
        <v>0.05</v>
      </c>
    </row>
    <row r="99" spans="1:51" ht="18" customHeight="1" x14ac:dyDescent="0.25">
      <c r="A99" s="257" t="s">
        <v>1600</v>
      </c>
      <c r="B99" s="418">
        <f>SUM(B75:B98)</f>
        <v>0</v>
      </c>
      <c r="C99" s="418">
        <f>SUM(C75:C98)</f>
        <v>0</v>
      </c>
      <c r="D99" s="418">
        <f>SUM(D75:D98)</f>
        <v>0</v>
      </c>
      <c r="E99" s="417" t="s">
        <v>0</v>
      </c>
      <c r="AY99" s="93"/>
    </row>
    <row r="100" spans="1:51" x14ac:dyDescent="0.25">
      <c r="E100" s="97"/>
      <c r="AY100" s="93"/>
    </row>
    <row r="101" spans="1:51" ht="18.75" x14ac:dyDescent="0.3">
      <c r="A101" s="272" t="s">
        <v>1609</v>
      </c>
      <c r="B101" s="343">
        <f>SUM(B99,B74,B66,B56,B38,B23)</f>
        <v>0</v>
      </c>
      <c r="C101" s="344">
        <f>SUM(C99,C74,C66,C56,C38,C23)</f>
        <v>0</v>
      </c>
      <c r="D101" s="343">
        <f>SUM(D99,D74,D66,D56,D38,D23)</f>
        <v>0</v>
      </c>
      <c r="E101" s="345"/>
    </row>
    <row r="102" spans="1:51" ht="18.75" x14ac:dyDescent="0.3">
      <c r="A102" s="274" t="s">
        <v>1608</v>
      </c>
      <c r="B102" s="352">
        <v>10</v>
      </c>
      <c r="C102" s="346"/>
      <c r="D102" s="346"/>
      <c r="E102" s="347">
        <f>SUM(100-B102)/100</f>
        <v>0.9</v>
      </c>
    </row>
    <row r="103" spans="1:51" s="361" customFormat="1" ht="18.75" x14ac:dyDescent="0.3">
      <c r="A103" s="359"/>
      <c r="B103" s="363" t="s">
        <v>1590</v>
      </c>
      <c r="C103" s="363" t="s">
        <v>672</v>
      </c>
      <c r="D103" s="363" t="s">
        <v>673</v>
      </c>
      <c r="E103" s="362"/>
      <c r="F103" s="449"/>
    </row>
    <row r="104" spans="1:51" ht="18.75" x14ac:dyDescent="0.3">
      <c r="A104" s="272" t="s">
        <v>700</v>
      </c>
      <c r="B104" s="349">
        <f>B101</f>
        <v>0</v>
      </c>
      <c r="C104" s="349">
        <f>C101</f>
        <v>0</v>
      </c>
      <c r="D104" s="349"/>
      <c r="E104" s="348"/>
    </row>
    <row r="105" spans="1:51" ht="18.75" x14ac:dyDescent="0.3">
      <c r="A105" s="273" t="s">
        <v>1605</v>
      </c>
      <c r="B105" s="358">
        <f>B106-B101</f>
        <v>0</v>
      </c>
      <c r="C105" s="358">
        <f>C106-C101</f>
        <v>0</v>
      </c>
      <c r="D105" s="358"/>
      <c r="E105" s="348"/>
    </row>
    <row r="106" spans="1:51" s="360" customFormat="1" ht="18.75" x14ac:dyDescent="0.3">
      <c r="A106" s="359" t="s">
        <v>1680</v>
      </c>
      <c r="B106" s="420">
        <f>B101/E102</f>
        <v>0</v>
      </c>
      <c r="C106" s="359">
        <f>C101/0.85</f>
        <v>0</v>
      </c>
      <c r="D106" s="359"/>
      <c r="E106" s="357"/>
      <c r="F106" s="450"/>
      <c r="AY106" s="361"/>
    </row>
    <row r="107" spans="1:51" s="101" customFormat="1" ht="18.75" x14ac:dyDescent="0.3">
      <c r="A107" s="273" t="s">
        <v>701</v>
      </c>
      <c r="B107" s="421">
        <v>0</v>
      </c>
      <c r="C107" s="351"/>
      <c r="D107" s="351"/>
      <c r="E107" s="350"/>
      <c r="F107" s="451"/>
      <c r="AY107" s="2"/>
    </row>
    <row r="108" spans="1:51" s="455" customFormat="1" ht="18.75" x14ac:dyDescent="0.3">
      <c r="A108" s="452" t="s">
        <v>702</v>
      </c>
      <c r="B108" s="452">
        <f>B107+C106</f>
        <v>0</v>
      </c>
      <c r="C108" s="452"/>
      <c r="D108" s="452"/>
      <c r="E108" s="453"/>
      <c r="F108" s="454"/>
    </row>
    <row r="109" spans="1:51" ht="15.75" x14ac:dyDescent="0.25">
      <c r="A109" s="98"/>
      <c r="B109" s="99"/>
      <c r="E109" s="97"/>
      <c r="AY109" s="101"/>
    </row>
    <row r="110" spans="1:51" ht="15.75" x14ac:dyDescent="0.25">
      <c r="A110" s="102"/>
      <c r="B110" s="103"/>
      <c r="C110" s="103"/>
      <c r="D110" s="103"/>
      <c r="E110" s="97"/>
      <c r="AY110" s="101"/>
    </row>
    <row r="111" spans="1:51" x14ac:dyDescent="0.25">
      <c r="A111" s="104"/>
      <c r="B111" s="103"/>
      <c r="D111" s="103"/>
      <c r="E111" s="97"/>
    </row>
    <row r="112" spans="1:51" x14ac:dyDescent="0.25">
      <c r="A112" s="104"/>
      <c r="B112" s="103"/>
      <c r="C112" s="103"/>
      <c r="D112" s="103"/>
      <c r="E112" s="97"/>
    </row>
    <row r="113" spans="1:5" x14ac:dyDescent="0.25">
      <c r="A113" s="100"/>
      <c r="E113" s="97"/>
    </row>
    <row r="115" spans="1:5" x14ac:dyDescent="0.25">
      <c r="A115" s="100"/>
    </row>
    <row r="117" spans="1:5" x14ac:dyDescent="0.25">
      <c r="A117" s="100"/>
    </row>
    <row r="120" spans="1:5" x14ac:dyDescent="0.25">
      <c r="A120" s="100"/>
    </row>
    <row r="121" spans="1:5" x14ac:dyDescent="0.25">
      <c r="A121" s="100"/>
    </row>
    <row r="122" spans="1:5" x14ac:dyDescent="0.25">
      <c r="A122" s="100"/>
    </row>
    <row r="123" spans="1:5" hidden="1" x14ac:dyDescent="0.25">
      <c r="A123" s="100"/>
    </row>
    <row r="124" spans="1:5" hidden="1" x14ac:dyDescent="0.25"/>
    <row r="125" spans="1:5" hidden="1" x14ac:dyDescent="0.25"/>
    <row r="126" spans="1:5" hidden="1" x14ac:dyDescent="0.25"/>
    <row r="127" spans="1:5" hidden="1" x14ac:dyDescent="0.25"/>
    <row r="128" spans="1:5" hidden="1" x14ac:dyDescent="0.25"/>
    <row r="129" spans="1:1" hidden="1" x14ac:dyDescent="0.25">
      <c r="A129" s="105"/>
    </row>
    <row r="130" spans="1:1" hidden="1" x14ac:dyDescent="0.25"/>
    <row r="131" spans="1:1" hidden="1" x14ac:dyDescent="0.25"/>
    <row r="132" spans="1:1" hidden="1" x14ac:dyDescent="0.25"/>
    <row r="133" spans="1:1" hidden="1" x14ac:dyDescent="0.25"/>
    <row r="134" spans="1:1" hidden="1" x14ac:dyDescent="0.25">
      <c r="A134" s="100"/>
    </row>
    <row r="135" spans="1:1" hidden="1" x14ac:dyDescent="0.25"/>
    <row r="136" spans="1:1" hidden="1" x14ac:dyDescent="0.25"/>
    <row r="137" spans="1:1" hidden="1" x14ac:dyDescent="0.25"/>
    <row r="138" spans="1:1" hidden="1" x14ac:dyDescent="0.25">
      <c r="A138" s="98"/>
    </row>
    <row r="139" spans="1:1" hidden="1" x14ac:dyDescent="0.25"/>
    <row r="140" spans="1:1" hidden="1" x14ac:dyDescent="0.25"/>
    <row r="141" spans="1:1" hidden="1" x14ac:dyDescent="0.25"/>
    <row r="142" spans="1:1" hidden="1" x14ac:dyDescent="0.25"/>
    <row r="143" spans="1:1" hidden="1" x14ac:dyDescent="0.25"/>
    <row r="144" spans="1:1"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spans="51:51" hidden="1" x14ac:dyDescent="0.25"/>
    <row r="258" spans="51:51" hidden="1" x14ac:dyDescent="0.25"/>
    <row r="259" spans="51:51" hidden="1" x14ac:dyDescent="0.25"/>
    <row r="260" spans="51:51" hidden="1" x14ac:dyDescent="0.25"/>
    <row r="261" spans="51:51" hidden="1" x14ac:dyDescent="0.25"/>
    <row r="262" spans="51:51" hidden="1" x14ac:dyDescent="0.25"/>
    <row r="263" spans="51:51" hidden="1" x14ac:dyDescent="0.25"/>
    <row r="264" spans="51:51" hidden="1" x14ac:dyDescent="0.25"/>
    <row r="265" spans="51:51" hidden="1" x14ac:dyDescent="0.25"/>
    <row r="266" spans="51:51" hidden="1" x14ac:dyDescent="0.25">
      <c r="AY266" s="164" t="s">
        <v>1113</v>
      </c>
    </row>
    <row r="267" spans="51:51" hidden="1" x14ac:dyDescent="0.25"/>
    <row r="268" spans="51:51" hidden="1" x14ac:dyDescent="0.25"/>
    <row r="269" spans="51:51" hidden="1" x14ac:dyDescent="0.25"/>
    <row r="270" spans="51:51" hidden="1" x14ac:dyDescent="0.25"/>
    <row r="271" spans="51:51" hidden="1" x14ac:dyDescent="0.25"/>
    <row r="272" spans="51:51"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spans="1:6" hidden="1" x14ac:dyDescent="0.25"/>
    <row r="994" spans="1:6" hidden="1" x14ac:dyDescent="0.25"/>
    <row r="995" spans="1:6" hidden="1" x14ac:dyDescent="0.25"/>
    <row r="996" spans="1:6" hidden="1" x14ac:dyDescent="0.25"/>
    <row r="997" spans="1:6" hidden="1" x14ac:dyDescent="0.25"/>
    <row r="998" spans="1:6" hidden="1" x14ac:dyDescent="0.25"/>
    <row r="999" spans="1:6" hidden="1" x14ac:dyDescent="0.25"/>
    <row r="1000" spans="1:6" hidden="1" x14ac:dyDescent="0.25"/>
    <row r="1001" spans="1:6" hidden="1" x14ac:dyDescent="0.25"/>
    <row r="1002" spans="1:6" hidden="1" x14ac:dyDescent="0.25"/>
    <row r="1003" spans="1:6" hidden="1" x14ac:dyDescent="0.25"/>
    <row r="1004" spans="1:6" s="577" customFormat="1" x14ac:dyDescent="0.25">
      <c r="A1004" s="576" t="s">
        <v>703</v>
      </c>
      <c r="E1004" s="578"/>
      <c r="F1004" s="579"/>
    </row>
    <row r="1005" spans="1:6" s="375" customFormat="1" x14ac:dyDescent="0.25">
      <c r="A1005" s="375" t="s">
        <v>33</v>
      </c>
      <c r="B1005" s="438">
        <v>0</v>
      </c>
      <c r="C1005" s="438"/>
      <c r="D1005" s="438"/>
      <c r="E1005" s="439" t="s">
        <v>704</v>
      </c>
      <c r="F1005" s="533"/>
    </row>
    <row r="1006" spans="1:6" s="375" customFormat="1" x14ac:dyDescent="0.25">
      <c r="A1006" s="375" t="s">
        <v>705</v>
      </c>
      <c r="B1006" s="438">
        <v>0</v>
      </c>
      <c r="C1006" s="438"/>
      <c r="D1006" s="438"/>
      <c r="E1006" s="439" t="s">
        <v>704</v>
      </c>
      <c r="F1006" s="533"/>
    </row>
    <row r="1007" spans="1:6" s="375" customFormat="1" x14ac:dyDescent="0.25">
      <c r="A1007" s="375" t="s">
        <v>706</v>
      </c>
      <c r="B1007" s="438">
        <v>0</v>
      </c>
      <c r="C1007" s="438"/>
      <c r="D1007" s="438"/>
      <c r="E1007" s="439" t="s">
        <v>707</v>
      </c>
      <c r="F1007" s="533"/>
    </row>
    <row r="1008" spans="1:6" s="375" customFormat="1" x14ac:dyDescent="0.25">
      <c r="A1008" s="456" t="s">
        <v>1714</v>
      </c>
      <c r="B1008" s="456">
        <v>0</v>
      </c>
      <c r="C1008" s="438"/>
      <c r="D1008" s="438"/>
      <c r="E1008" s="534" t="s">
        <v>1715</v>
      </c>
      <c r="F1008" s="533"/>
    </row>
    <row r="1009" spans="1:5" x14ac:dyDescent="0.25">
      <c r="A1009" s="256" t="s">
        <v>674</v>
      </c>
      <c r="B1009" s="256"/>
      <c r="C1009" s="423"/>
      <c r="D1009" s="423"/>
      <c r="E1009" s="425" t="s">
        <v>1869</v>
      </c>
    </row>
    <row r="1010" spans="1:5" x14ac:dyDescent="0.25">
      <c r="A1010" s="256" t="s">
        <v>1619</v>
      </c>
      <c r="B1010" s="256">
        <v>0</v>
      </c>
      <c r="C1010" s="256"/>
      <c r="D1010" s="256"/>
      <c r="E1010" s="425" t="s">
        <v>1661</v>
      </c>
    </row>
    <row r="1011" spans="1:5" x14ac:dyDescent="0.25">
      <c r="A1011" s="256" t="s">
        <v>675</v>
      </c>
      <c r="B1011" s="256">
        <v>0</v>
      </c>
      <c r="C1011" s="256"/>
      <c r="D1011" s="256"/>
      <c r="E1011" s="258" t="s">
        <v>708</v>
      </c>
    </row>
    <row r="1012" spans="1:5" x14ac:dyDescent="0.25">
      <c r="A1012" s="426" t="s">
        <v>676</v>
      </c>
      <c r="B1012" s="256">
        <v>0</v>
      </c>
      <c r="C1012" s="256"/>
      <c r="D1012" s="256"/>
      <c r="E1012" s="427" t="s">
        <v>709</v>
      </c>
    </row>
    <row r="1013" spans="1:5" x14ac:dyDescent="0.25">
      <c r="A1013" s="256" t="s">
        <v>677</v>
      </c>
      <c r="B1013" s="256">
        <v>0</v>
      </c>
      <c r="C1013" s="256"/>
      <c r="D1013" s="256"/>
      <c r="E1013" s="425" t="s">
        <v>1662</v>
      </c>
    </row>
    <row r="1014" spans="1:5" x14ac:dyDescent="0.25">
      <c r="A1014" s="262" t="s">
        <v>1200</v>
      </c>
      <c r="B1014" s="256"/>
      <c r="C1014" s="423"/>
      <c r="D1014" s="423"/>
      <c r="E1014" s="428" t="s">
        <v>710</v>
      </c>
    </row>
    <row r="1015" spans="1:5" x14ac:dyDescent="0.25">
      <c r="A1015" s="429" t="s">
        <v>678</v>
      </c>
      <c r="B1015" s="256">
        <v>0</v>
      </c>
      <c r="C1015" s="256"/>
      <c r="D1015" s="256"/>
      <c r="E1015" s="427" t="s">
        <v>1674</v>
      </c>
    </row>
    <row r="1016" spans="1:5" x14ac:dyDescent="0.25">
      <c r="A1016" s="262" t="s">
        <v>679</v>
      </c>
      <c r="B1016" s="256">
        <v>0</v>
      </c>
      <c r="C1016" s="256"/>
      <c r="D1016" s="256"/>
      <c r="E1016" s="427" t="s">
        <v>1673</v>
      </c>
    </row>
    <row r="1017" spans="1:5" x14ac:dyDescent="0.25">
      <c r="A1017" s="426" t="s">
        <v>680</v>
      </c>
      <c r="B1017" s="256">
        <f>0+0+0</f>
        <v>0</v>
      </c>
      <c r="C1017" s="256"/>
      <c r="D1017" s="256"/>
      <c r="E1017" s="427" t="s">
        <v>1675</v>
      </c>
    </row>
    <row r="1018" spans="1:5" x14ac:dyDescent="0.25">
      <c r="A1018" s="256" t="s">
        <v>681</v>
      </c>
      <c r="B1018" s="256">
        <f>5*0</f>
        <v>0</v>
      </c>
      <c r="C1018" s="256"/>
      <c r="D1018" s="256"/>
      <c r="E1018" s="427" t="s">
        <v>1676</v>
      </c>
    </row>
    <row r="1019" spans="1:5" x14ac:dyDescent="0.25">
      <c r="A1019" s="262" t="s">
        <v>682</v>
      </c>
      <c r="B1019" s="256"/>
      <c r="C1019" s="423"/>
      <c r="D1019" s="423"/>
      <c r="E1019" s="428" t="s">
        <v>1699</v>
      </c>
    </row>
    <row r="1020" spans="1:5" x14ac:dyDescent="0.25">
      <c r="A1020" s="256" t="s">
        <v>683</v>
      </c>
      <c r="B1020" s="256">
        <v>0</v>
      </c>
      <c r="C1020" s="256"/>
      <c r="D1020" s="256"/>
      <c r="E1020" s="427" t="s">
        <v>1663</v>
      </c>
    </row>
    <row r="1021" spans="1:5" x14ac:dyDescent="0.25">
      <c r="A1021" s="256" t="s">
        <v>684</v>
      </c>
      <c r="B1021" s="256">
        <v>0</v>
      </c>
      <c r="C1021" s="256"/>
      <c r="D1021" s="256"/>
      <c r="E1021" s="430" t="s">
        <v>711</v>
      </c>
    </row>
    <row r="1022" spans="1:5" x14ac:dyDescent="0.25">
      <c r="A1022" s="271" t="s">
        <v>1018</v>
      </c>
      <c r="B1022" s="256">
        <v>0</v>
      </c>
      <c r="C1022" s="256"/>
      <c r="D1022" s="256"/>
      <c r="E1022" s="427" t="s">
        <v>1664</v>
      </c>
    </row>
    <row r="1023" spans="1:5" x14ac:dyDescent="0.25">
      <c r="A1023" s="271" t="s">
        <v>1017</v>
      </c>
      <c r="B1023" s="256">
        <v>0</v>
      </c>
      <c r="C1023" s="256"/>
      <c r="D1023" s="256"/>
      <c r="E1023" s="427" t="s">
        <v>1666</v>
      </c>
    </row>
    <row r="1024" spans="1:5" x14ac:dyDescent="0.25">
      <c r="A1024" s="271" t="s">
        <v>1019</v>
      </c>
      <c r="B1024" s="256">
        <v>0</v>
      </c>
      <c r="C1024" s="256"/>
      <c r="D1024" s="256"/>
      <c r="E1024" s="427" t="s">
        <v>1665</v>
      </c>
    </row>
    <row r="1025" spans="1:5" x14ac:dyDescent="0.25">
      <c r="A1025" s="423" t="s">
        <v>1020</v>
      </c>
      <c r="B1025" s="256">
        <v>0</v>
      </c>
      <c r="C1025" s="256"/>
      <c r="D1025" s="256"/>
      <c r="E1025" s="427" t="s">
        <v>712</v>
      </c>
    </row>
    <row r="1026" spans="1:5" x14ac:dyDescent="0.25">
      <c r="A1026" s="423" t="s">
        <v>1021</v>
      </c>
      <c r="B1026" s="256">
        <f>0+0+0+0</f>
        <v>0</v>
      </c>
      <c r="C1026" s="256"/>
      <c r="D1026" s="256"/>
      <c r="E1026" s="427" t="s">
        <v>713</v>
      </c>
    </row>
    <row r="1027" spans="1:5" x14ac:dyDescent="0.25">
      <c r="A1027" s="271" t="s">
        <v>1022</v>
      </c>
      <c r="B1027" s="256"/>
      <c r="C1027" s="423"/>
      <c r="D1027" s="423"/>
      <c r="E1027" s="428" t="s">
        <v>1691</v>
      </c>
    </row>
    <row r="1028" spans="1:5" ht="25.5" x14ac:dyDescent="0.25">
      <c r="A1028" s="271" t="s">
        <v>1023</v>
      </c>
      <c r="B1028" s="256"/>
      <c r="C1028" s="423"/>
      <c r="D1028" s="423"/>
      <c r="E1028" s="428" t="s">
        <v>1692</v>
      </c>
    </row>
    <row r="1029" spans="1:5" ht="25.5" x14ac:dyDescent="0.25">
      <c r="A1029" s="271" t="s">
        <v>1024</v>
      </c>
      <c r="B1029" s="256">
        <f>'FRAMING MATERIAL'!I114</f>
        <v>0</v>
      </c>
      <c r="C1029" s="256"/>
      <c r="D1029" s="256"/>
      <c r="E1029" s="425" t="s">
        <v>1719</v>
      </c>
    </row>
    <row r="1030" spans="1:5" x14ac:dyDescent="0.25">
      <c r="A1030" s="423" t="s">
        <v>1025</v>
      </c>
      <c r="B1030" s="256">
        <v>0</v>
      </c>
      <c r="C1030" s="256"/>
      <c r="D1030" s="256"/>
      <c r="E1030" s="431" t="s">
        <v>1693</v>
      </c>
    </row>
    <row r="1031" spans="1:5" x14ac:dyDescent="0.25">
      <c r="A1031" s="423" t="s">
        <v>1026</v>
      </c>
      <c r="B1031" s="256">
        <v>0</v>
      </c>
      <c r="C1031" s="256"/>
      <c r="D1031" s="256"/>
      <c r="E1031" s="425" t="s">
        <v>1694</v>
      </c>
    </row>
    <row r="1032" spans="1:5" x14ac:dyDescent="0.25">
      <c r="A1032" s="262" t="s">
        <v>685</v>
      </c>
      <c r="B1032" s="423"/>
      <c r="C1032" s="423"/>
      <c r="D1032" s="423"/>
      <c r="E1032" s="428" t="s">
        <v>1690</v>
      </c>
    </row>
    <row r="1033" spans="1:5" x14ac:dyDescent="0.25">
      <c r="A1033" s="271" t="s">
        <v>1027</v>
      </c>
      <c r="B1033" s="256">
        <f>SUM(0*1.053)</f>
        <v>0</v>
      </c>
      <c r="C1033" s="256"/>
      <c r="D1033" s="256"/>
      <c r="E1033" s="427" t="s">
        <v>1695</v>
      </c>
    </row>
    <row r="1034" spans="1:5" x14ac:dyDescent="0.25">
      <c r="A1034" s="423" t="s">
        <v>1028</v>
      </c>
      <c r="B1034" s="256">
        <f>SUM(0*1.053)+0+0</f>
        <v>0</v>
      </c>
      <c r="C1034" s="256"/>
      <c r="D1034" s="256"/>
      <c r="E1034" s="427" t="s">
        <v>1667</v>
      </c>
    </row>
    <row r="1035" spans="1:5" x14ac:dyDescent="0.25">
      <c r="A1035" s="271" t="s">
        <v>1029</v>
      </c>
      <c r="B1035" s="256">
        <f>SUM(425*$G$5)</f>
        <v>447.52499999999998</v>
      </c>
      <c r="C1035" s="256"/>
      <c r="D1035" s="256"/>
      <c r="E1035" s="425" t="s">
        <v>1716</v>
      </c>
    </row>
    <row r="1036" spans="1:5" x14ac:dyDescent="0.25">
      <c r="A1036" s="271" t="s">
        <v>1030</v>
      </c>
      <c r="B1036" s="256">
        <f>SUM(0*1.053)</f>
        <v>0</v>
      </c>
      <c r="C1036" s="256"/>
      <c r="D1036" s="256"/>
      <c r="E1036" s="425" t="s">
        <v>1696</v>
      </c>
    </row>
    <row r="1037" spans="1:5" x14ac:dyDescent="0.25">
      <c r="A1037" s="271" t="s">
        <v>686</v>
      </c>
      <c r="B1037" s="256"/>
      <c r="C1037" s="256"/>
      <c r="D1037" s="256"/>
      <c r="E1037" s="428" t="s">
        <v>714</v>
      </c>
    </row>
    <row r="1038" spans="1:5" ht="27.75" customHeight="1" x14ac:dyDescent="0.25">
      <c r="A1038" s="271" t="s">
        <v>1031</v>
      </c>
      <c r="B1038" s="256"/>
      <c r="C1038" s="256"/>
      <c r="D1038" s="256"/>
      <c r="E1038" s="427" t="s">
        <v>715</v>
      </c>
    </row>
    <row r="1039" spans="1:5" x14ac:dyDescent="0.25">
      <c r="A1039" s="271" t="s">
        <v>1032</v>
      </c>
      <c r="B1039" s="423"/>
      <c r="C1039" s="423"/>
      <c r="D1039" s="423"/>
      <c r="E1039" s="428" t="s">
        <v>714</v>
      </c>
    </row>
    <row r="1040" spans="1:5" x14ac:dyDescent="0.25">
      <c r="A1040" s="271" t="s">
        <v>1033</v>
      </c>
      <c r="B1040" s="423"/>
      <c r="C1040" s="423"/>
      <c r="D1040" s="423"/>
      <c r="E1040" s="427" t="s">
        <v>1034</v>
      </c>
    </row>
    <row r="1041" spans="1:5" x14ac:dyDescent="0.25">
      <c r="A1041" s="271" t="s">
        <v>1035</v>
      </c>
      <c r="B1041" s="256"/>
      <c r="C1041" s="256"/>
      <c r="D1041" s="256"/>
      <c r="E1041" s="432" t="s">
        <v>1134</v>
      </c>
    </row>
    <row r="1042" spans="1:5" x14ac:dyDescent="0.25">
      <c r="A1042" s="271" t="s">
        <v>1036</v>
      </c>
      <c r="B1042" s="423"/>
      <c r="C1042" s="423"/>
      <c r="D1042" s="423"/>
      <c r="E1042" s="428" t="s">
        <v>714</v>
      </c>
    </row>
    <row r="1043" spans="1:5" x14ac:dyDescent="0.25">
      <c r="A1043" s="271" t="s">
        <v>1037</v>
      </c>
      <c r="B1043" s="423"/>
      <c r="C1043" s="423"/>
      <c r="D1043" s="423"/>
      <c r="E1043" s="428" t="s">
        <v>716</v>
      </c>
    </row>
    <row r="1044" spans="1:5" x14ac:dyDescent="0.25">
      <c r="A1044" s="271" t="s">
        <v>1038</v>
      </c>
      <c r="B1044" s="256">
        <v>0</v>
      </c>
      <c r="C1044" s="256"/>
      <c r="D1044" s="256"/>
      <c r="E1044" s="427" t="s">
        <v>1672</v>
      </c>
    </row>
    <row r="1045" spans="1:5" x14ac:dyDescent="0.25">
      <c r="A1045" s="271" t="s">
        <v>1039</v>
      </c>
      <c r="B1045" s="256"/>
      <c r="C1045" s="256"/>
      <c r="D1045" s="256"/>
      <c r="E1045" s="428" t="s">
        <v>714</v>
      </c>
    </row>
    <row r="1046" spans="1:5" x14ac:dyDescent="0.25">
      <c r="A1046" s="271" t="s">
        <v>1040</v>
      </c>
      <c r="B1046" s="256">
        <v>0</v>
      </c>
      <c r="C1046" s="256"/>
      <c r="D1046" s="256"/>
      <c r="E1046" s="425" t="s">
        <v>1668</v>
      </c>
    </row>
    <row r="1047" spans="1:5" x14ac:dyDescent="0.25">
      <c r="A1047" s="271" t="s">
        <v>1041</v>
      </c>
      <c r="B1047" s="256">
        <v>0</v>
      </c>
      <c r="C1047" s="256"/>
      <c r="D1047" s="256"/>
      <c r="E1047" s="425" t="s">
        <v>1669</v>
      </c>
    </row>
    <row r="1048" spans="1:5" ht="21" customHeight="1" x14ac:dyDescent="0.25">
      <c r="A1048" s="271" t="s">
        <v>1042</v>
      </c>
      <c r="B1048" s="256">
        <f>SUM((0+0)+0)+0</f>
        <v>0</v>
      </c>
      <c r="C1048" s="256"/>
      <c r="D1048" s="256"/>
      <c r="E1048" s="427" t="s">
        <v>1670</v>
      </c>
    </row>
    <row r="1049" spans="1:5" x14ac:dyDescent="0.25">
      <c r="A1049" s="271" t="s">
        <v>1043</v>
      </c>
      <c r="B1049" s="256"/>
      <c r="C1049" s="423"/>
      <c r="D1049" s="423"/>
      <c r="E1049" s="428" t="s">
        <v>717</v>
      </c>
    </row>
    <row r="1050" spans="1:5" x14ac:dyDescent="0.25">
      <c r="A1050" s="271" t="s">
        <v>1044</v>
      </c>
      <c r="B1050" s="256"/>
      <c r="C1050" s="423"/>
      <c r="D1050" s="423"/>
      <c r="E1050" s="428" t="s">
        <v>714</v>
      </c>
    </row>
    <row r="1051" spans="1:5" x14ac:dyDescent="0.25">
      <c r="A1051" s="271" t="s">
        <v>1045</v>
      </c>
      <c r="B1051" s="256">
        <v>0</v>
      </c>
      <c r="C1051" s="256"/>
      <c r="D1051" s="256"/>
      <c r="E1051" s="427" t="s">
        <v>1734</v>
      </c>
    </row>
    <row r="1052" spans="1:5" x14ac:dyDescent="0.25">
      <c r="A1052" s="271" t="s">
        <v>1046</v>
      </c>
      <c r="B1052" s="256"/>
      <c r="C1052" s="423"/>
      <c r="D1052" s="423"/>
      <c r="E1052" s="428" t="s">
        <v>714</v>
      </c>
    </row>
    <row r="1053" spans="1:5" x14ac:dyDescent="0.25">
      <c r="A1053" s="271" t="s">
        <v>1047</v>
      </c>
      <c r="B1053" s="256"/>
      <c r="C1053" s="423"/>
      <c r="D1053" s="423"/>
      <c r="E1053" s="428" t="s">
        <v>718</v>
      </c>
    </row>
    <row r="1054" spans="1:5" x14ac:dyDescent="0.25">
      <c r="A1054" s="271" t="s">
        <v>1048</v>
      </c>
      <c r="B1054" s="256"/>
      <c r="C1054" s="423"/>
      <c r="D1054" s="423"/>
      <c r="E1054" s="428" t="s">
        <v>719</v>
      </c>
    </row>
    <row r="1055" spans="1:5" x14ac:dyDescent="0.25">
      <c r="A1055" s="271" t="s">
        <v>1049</v>
      </c>
      <c r="B1055" s="256"/>
      <c r="C1055" s="423"/>
      <c r="D1055" s="423"/>
      <c r="E1055" s="428" t="s">
        <v>720</v>
      </c>
    </row>
    <row r="1056" spans="1:5" x14ac:dyDescent="0.25">
      <c r="A1056" s="271" t="s">
        <v>1050</v>
      </c>
      <c r="B1056" s="256"/>
      <c r="C1056" s="423"/>
      <c r="D1056" s="423"/>
      <c r="E1056" s="428" t="s">
        <v>721</v>
      </c>
    </row>
    <row r="1057" spans="1:5" x14ac:dyDescent="0.25">
      <c r="A1057" s="271" t="s">
        <v>1051</v>
      </c>
      <c r="B1057" s="256">
        <v>0</v>
      </c>
      <c r="C1057" s="256"/>
      <c r="D1057" s="256"/>
      <c r="E1057" s="425" t="s">
        <v>1735</v>
      </c>
    </row>
    <row r="1058" spans="1:5" x14ac:dyDescent="0.25">
      <c r="A1058" s="271" t="s">
        <v>1052</v>
      </c>
      <c r="B1058" s="256">
        <v>0</v>
      </c>
      <c r="C1058" s="256"/>
      <c r="D1058" s="256"/>
      <c r="E1058" s="425" t="s">
        <v>1671</v>
      </c>
    </row>
    <row r="1059" spans="1:5" ht="25.5" x14ac:dyDescent="0.25">
      <c r="A1059" s="271" t="s">
        <v>1053</v>
      </c>
      <c r="B1059" s="256">
        <f>SUM(((('SPECIFICATION SHEET'!G59+'SPECIFICATION SHEET'!G60+'SPECIFICATION SHEET'!G61+'SPECIFICATION SHEET'!G63)*90)/1000)*F57)</f>
        <v>0</v>
      </c>
      <c r="C1059" s="256"/>
      <c r="D1059" s="256"/>
      <c r="E1059" s="425" t="s">
        <v>1682</v>
      </c>
    </row>
    <row r="1060" spans="1:5" ht="25.5" x14ac:dyDescent="0.25">
      <c r="A1060" s="271" t="s">
        <v>1054</v>
      </c>
      <c r="B1060" s="256">
        <f>SUM(0*G5)+0</f>
        <v>0</v>
      </c>
      <c r="C1060" s="256"/>
      <c r="D1060" s="256"/>
      <c r="E1060" s="425" t="s">
        <v>1720</v>
      </c>
    </row>
    <row r="1061" spans="1:5" x14ac:dyDescent="0.25">
      <c r="A1061" s="271" t="s">
        <v>1055</v>
      </c>
      <c r="B1061" s="256"/>
      <c r="C1061" s="423"/>
      <c r="D1061" s="423"/>
      <c r="E1061" s="428" t="s">
        <v>722</v>
      </c>
    </row>
    <row r="1062" spans="1:5" x14ac:dyDescent="0.25">
      <c r="A1062" s="271" t="s">
        <v>1586</v>
      </c>
      <c r="B1062" s="256"/>
      <c r="C1062" s="423"/>
      <c r="D1062" s="423"/>
      <c r="E1062" s="428" t="s">
        <v>1587</v>
      </c>
    </row>
    <row r="1063" spans="1:5" ht="25.5" x14ac:dyDescent="0.25">
      <c r="A1063" s="271" t="s">
        <v>1056</v>
      </c>
      <c r="B1063" s="256">
        <f>SUM((((0*'SPECIFICATION SHEET'!K234)*1.053)+0*'SPECIFICATION SHEET'!L234)+0*0.69)+0</f>
        <v>0</v>
      </c>
      <c r="C1063" s="256"/>
      <c r="D1063" s="256"/>
      <c r="E1063" s="427" t="s">
        <v>1698</v>
      </c>
    </row>
    <row r="1064" spans="1:5" x14ac:dyDescent="0.25">
      <c r="A1064" s="271" t="s">
        <v>687</v>
      </c>
      <c r="B1064" s="256"/>
      <c r="C1064" s="423"/>
      <c r="D1064" s="423"/>
      <c r="E1064" s="428" t="s">
        <v>1681</v>
      </c>
    </row>
    <row r="1065" spans="1:5" x14ac:dyDescent="0.25">
      <c r="A1065" s="271" t="s">
        <v>1057</v>
      </c>
      <c r="B1065" s="256">
        <v>0</v>
      </c>
      <c r="C1065" s="256"/>
      <c r="D1065" s="256"/>
      <c r="E1065" s="427" t="s">
        <v>723</v>
      </c>
    </row>
    <row r="1066" spans="1:5" x14ac:dyDescent="0.25">
      <c r="A1066" s="271" t="s">
        <v>1058</v>
      </c>
      <c r="B1066" s="256"/>
      <c r="C1066" s="423"/>
      <c r="D1066" s="423"/>
      <c r="E1066" s="428" t="s">
        <v>1688</v>
      </c>
    </row>
    <row r="1067" spans="1:5" x14ac:dyDescent="0.25">
      <c r="A1067" s="271" t="s">
        <v>1059</v>
      </c>
      <c r="B1067" s="256">
        <v>0</v>
      </c>
      <c r="C1067" s="256"/>
      <c r="D1067" s="256"/>
      <c r="E1067" s="427" t="s">
        <v>1689</v>
      </c>
    </row>
    <row r="1068" spans="1:5" x14ac:dyDescent="0.25">
      <c r="A1068" s="271" t="s">
        <v>1712</v>
      </c>
      <c r="B1068" s="256">
        <v>0</v>
      </c>
      <c r="C1068" s="256"/>
      <c r="D1068" s="256"/>
      <c r="E1068" s="427" t="s">
        <v>724</v>
      </c>
    </row>
    <row r="1069" spans="1:5" x14ac:dyDescent="0.25">
      <c r="A1069" s="271" t="s">
        <v>1060</v>
      </c>
      <c r="B1069" s="423"/>
      <c r="C1069" s="423"/>
      <c r="D1069" s="423"/>
      <c r="E1069" s="428" t="s">
        <v>725</v>
      </c>
    </row>
    <row r="1070" spans="1:5" x14ac:dyDescent="0.25">
      <c r="A1070" s="271" t="s">
        <v>1061</v>
      </c>
      <c r="B1070" s="256">
        <v>0</v>
      </c>
      <c r="C1070" s="256"/>
      <c r="D1070" s="256"/>
      <c r="E1070" s="427" t="s">
        <v>1708</v>
      </c>
    </row>
    <row r="1071" spans="1:5" x14ac:dyDescent="0.25">
      <c r="A1071" s="271" t="s">
        <v>1062</v>
      </c>
      <c r="B1071" s="256">
        <v>0</v>
      </c>
      <c r="C1071" s="256"/>
      <c r="D1071" s="256"/>
      <c r="E1071" s="425" t="s">
        <v>1709</v>
      </c>
    </row>
    <row r="1072" spans="1:5" x14ac:dyDescent="0.25">
      <c r="A1072" s="271" t="s">
        <v>1063</v>
      </c>
      <c r="B1072" s="256">
        <v>0</v>
      </c>
      <c r="C1072" s="256"/>
      <c r="D1072" s="256"/>
      <c r="E1072" s="425" t="s">
        <v>1709</v>
      </c>
    </row>
    <row r="1073" spans="1:5" x14ac:dyDescent="0.25">
      <c r="A1073" s="271" t="s">
        <v>1064</v>
      </c>
      <c r="B1073" s="423"/>
      <c r="C1073" s="423"/>
      <c r="D1073" s="423"/>
      <c r="E1073" s="428" t="s">
        <v>725</v>
      </c>
    </row>
    <row r="1074" spans="1:5" x14ac:dyDescent="0.25">
      <c r="A1074" s="271" t="s">
        <v>1065</v>
      </c>
      <c r="B1074" s="423"/>
      <c r="C1074" s="423"/>
      <c r="D1074" s="423"/>
      <c r="E1074" s="428" t="s">
        <v>725</v>
      </c>
    </row>
    <row r="1075" spans="1:5" x14ac:dyDescent="0.25">
      <c r="A1075" s="433" t="s">
        <v>1066</v>
      </c>
      <c r="B1075" s="256">
        <v>0</v>
      </c>
      <c r="C1075" s="256"/>
      <c r="D1075" s="256"/>
      <c r="E1075" s="258" t="s">
        <v>726</v>
      </c>
    </row>
    <row r="1076" spans="1:5" x14ac:dyDescent="0.25">
      <c r="A1076" s="423" t="s">
        <v>688</v>
      </c>
      <c r="B1076" s="256">
        <v>0</v>
      </c>
      <c r="C1076" s="256"/>
      <c r="D1076" s="256"/>
      <c r="E1076" s="425" t="s">
        <v>1709</v>
      </c>
    </row>
    <row r="1077" spans="1:5" ht="25.5" x14ac:dyDescent="0.25">
      <c r="A1077" s="423" t="s">
        <v>689</v>
      </c>
      <c r="B1077" s="256">
        <f>SUM((0+0+0+0+0)*F77)</f>
        <v>0</v>
      </c>
      <c r="C1077" s="256"/>
      <c r="D1077" s="256"/>
      <c r="E1077" s="427" t="s">
        <v>1722</v>
      </c>
    </row>
    <row r="1078" spans="1:5" x14ac:dyDescent="0.25">
      <c r="A1078" s="423" t="s">
        <v>1067</v>
      </c>
      <c r="B1078" s="256">
        <v>0</v>
      </c>
      <c r="C1078" s="256"/>
      <c r="D1078" s="256"/>
      <c r="E1078" s="425" t="s">
        <v>1709</v>
      </c>
    </row>
    <row r="1079" spans="1:5" x14ac:dyDescent="0.25">
      <c r="A1079" s="271" t="s">
        <v>1068</v>
      </c>
      <c r="B1079" s="423"/>
      <c r="C1079" s="423"/>
      <c r="D1079" s="423"/>
      <c r="E1079" s="428" t="s">
        <v>725</v>
      </c>
    </row>
    <row r="1080" spans="1:5" x14ac:dyDescent="0.25">
      <c r="A1080" s="271" t="s">
        <v>1069</v>
      </c>
      <c r="B1080" s="423">
        <v>0</v>
      </c>
      <c r="C1080" s="423"/>
      <c r="D1080" s="423"/>
      <c r="E1080" s="427" t="s">
        <v>1710</v>
      </c>
    </row>
    <row r="1081" spans="1:5" x14ac:dyDescent="0.25">
      <c r="A1081" s="423" t="s">
        <v>1070</v>
      </c>
      <c r="B1081" s="256">
        <v>0</v>
      </c>
      <c r="C1081" s="256"/>
      <c r="D1081" s="256"/>
      <c r="E1081" s="427" t="s">
        <v>727</v>
      </c>
    </row>
    <row r="1082" spans="1:5" x14ac:dyDescent="0.25">
      <c r="A1082" s="271" t="s">
        <v>1071</v>
      </c>
      <c r="B1082" s="423"/>
      <c r="C1082" s="423"/>
      <c r="D1082" s="423"/>
      <c r="E1082" s="428" t="s">
        <v>728</v>
      </c>
    </row>
    <row r="1083" spans="1:5" x14ac:dyDescent="0.25">
      <c r="A1083" s="271" t="s">
        <v>1072</v>
      </c>
      <c r="B1083" s="423"/>
      <c r="C1083" s="423"/>
      <c r="D1083" s="423"/>
      <c r="E1083" s="428" t="s">
        <v>1700</v>
      </c>
    </row>
    <row r="1084" spans="1:5" x14ac:dyDescent="0.25">
      <c r="A1084" s="271" t="s">
        <v>1073</v>
      </c>
      <c r="B1084" s="423">
        <v>0</v>
      </c>
      <c r="C1084" s="423"/>
      <c r="D1084" s="423"/>
      <c r="E1084" s="428" t="s">
        <v>725</v>
      </c>
    </row>
    <row r="1085" spans="1:5" x14ac:dyDescent="0.25">
      <c r="A1085" s="271" t="s">
        <v>1074</v>
      </c>
      <c r="B1085" s="423"/>
      <c r="C1085" s="423"/>
      <c r="D1085" s="423"/>
      <c r="E1085" s="427" t="s">
        <v>1694</v>
      </c>
    </row>
    <row r="1086" spans="1:5" x14ac:dyDescent="0.25">
      <c r="A1086" s="271" t="s">
        <v>1075</v>
      </c>
      <c r="B1086" s="423"/>
      <c r="C1086" s="423"/>
      <c r="D1086" s="423"/>
      <c r="E1086" s="427" t="s">
        <v>1701</v>
      </c>
    </row>
    <row r="1087" spans="1:5" x14ac:dyDescent="0.25">
      <c r="A1087" s="423" t="s">
        <v>690</v>
      </c>
      <c r="B1087" s="256">
        <v>0</v>
      </c>
      <c r="C1087" s="256"/>
      <c r="D1087" s="256"/>
      <c r="E1087" s="425" t="s">
        <v>1709</v>
      </c>
    </row>
    <row r="1088" spans="1:5" ht="25.5" x14ac:dyDescent="0.25">
      <c r="A1088" s="256" t="s">
        <v>691</v>
      </c>
      <c r="B1088" s="434"/>
      <c r="C1088" s="256"/>
      <c r="D1088" s="256"/>
      <c r="E1088" s="428" t="s">
        <v>1751</v>
      </c>
    </row>
    <row r="1089" spans="1:9" ht="25.5" x14ac:dyDescent="0.25">
      <c r="A1089" s="256" t="s">
        <v>692</v>
      </c>
      <c r="B1089" s="434"/>
      <c r="C1089" s="256"/>
      <c r="D1089" s="256"/>
      <c r="E1089" s="428" t="s">
        <v>1750</v>
      </c>
    </row>
    <row r="1090" spans="1:9" x14ac:dyDescent="0.25">
      <c r="A1090" s="426" t="s">
        <v>693</v>
      </c>
      <c r="B1090" s="256">
        <v>0</v>
      </c>
      <c r="C1090" s="256"/>
      <c r="D1090" s="256"/>
      <c r="E1090" s="427" t="s">
        <v>730</v>
      </c>
    </row>
    <row r="1091" spans="1:9" ht="25.5" x14ac:dyDescent="0.25">
      <c r="A1091" s="256" t="s">
        <v>1112</v>
      </c>
      <c r="B1091" s="256">
        <f>0.31*'SPECIFICATION SHEET'!G53/100</f>
        <v>0</v>
      </c>
      <c r="C1091" s="256"/>
      <c r="D1091" s="256"/>
      <c r="E1091" s="425" t="s">
        <v>1704</v>
      </c>
    </row>
    <row r="1092" spans="1:9" x14ac:dyDescent="0.25">
      <c r="A1092" s="271" t="s">
        <v>1076</v>
      </c>
      <c r="B1092" s="256">
        <v>0</v>
      </c>
      <c r="C1092" s="256"/>
      <c r="D1092" s="256"/>
      <c r="E1092" s="427" t="s">
        <v>731</v>
      </c>
    </row>
    <row r="1093" spans="1:9" ht="25.5" x14ac:dyDescent="0.25">
      <c r="A1093" s="271" t="s">
        <v>1077</v>
      </c>
      <c r="B1093" s="256">
        <f>4*0</f>
        <v>0</v>
      </c>
      <c r="C1093" s="256"/>
      <c r="D1093" s="256"/>
      <c r="E1093" s="427" t="s">
        <v>1707</v>
      </c>
    </row>
    <row r="1094" spans="1:9" x14ac:dyDescent="0.25">
      <c r="A1094" s="271" t="s">
        <v>1078</v>
      </c>
      <c r="B1094" s="256">
        <v>0</v>
      </c>
      <c r="C1094" s="423"/>
      <c r="D1094" s="423"/>
      <c r="E1094" s="427" t="s">
        <v>1702</v>
      </c>
    </row>
    <row r="1095" spans="1:9" ht="25.5" x14ac:dyDescent="0.25">
      <c r="A1095" s="262" t="s">
        <v>694</v>
      </c>
      <c r="B1095" s="256"/>
      <c r="C1095" s="423"/>
      <c r="D1095" s="423"/>
      <c r="E1095" s="428" t="s">
        <v>1703</v>
      </c>
    </row>
    <row r="1096" spans="1:9" ht="25.5" x14ac:dyDescent="0.25">
      <c r="A1096" s="426" t="s">
        <v>696</v>
      </c>
      <c r="B1096" s="256"/>
      <c r="C1096" s="423"/>
      <c r="D1096" s="423"/>
      <c r="E1096" s="427" t="s">
        <v>1706</v>
      </c>
    </row>
    <row r="1097" spans="1:9" ht="21" customHeight="1" x14ac:dyDescent="0.25">
      <c r="A1097" s="435" t="s">
        <v>1762</v>
      </c>
      <c r="B1097" s="256">
        <v>0</v>
      </c>
      <c r="C1097" s="256"/>
      <c r="D1097" s="256"/>
      <c r="E1097" s="256" t="s">
        <v>1111</v>
      </c>
      <c r="F1097" s="448"/>
      <c r="G1097" s="93"/>
      <c r="H1097" s="106"/>
      <c r="I1097" s="91"/>
    </row>
    <row r="1098" spans="1:9" x14ac:dyDescent="0.25">
      <c r="A1098" s="262" t="s">
        <v>697</v>
      </c>
      <c r="B1098" s="256">
        <v>0</v>
      </c>
      <c r="C1098" s="256"/>
      <c r="D1098" s="256"/>
      <c r="E1098" s="427" t="s">
        <v>1705</v>
      </c>
    </row>
    <row r="1099" spans="1:9" x14ac:dyDescent="0.25">
      <c r="A1099" s="262" t="s">
        <v>698</v>
      </c>
      <c r="B1099" s="256"/>
      <c r="C1099" s="256"/>
      <c r="D1099" s="256"/>
      <c r="E1099" s="427" t="s">
        <v>732</v>
      </c>
    </row>
    <row r="1100" spans="1:9" ht="25.5" x14ac:dyDescent="0.25">
      <c r="A1100" s="262" t="s">
        <v>699</v>
      </c>
      <c r="B1100" s="256"/>
      <c r="C1100" s="256"/>
      <c r="D1100" s="256"/>
      <c r="E1100" s="427" t="s">
        <v>1731</v>
      </c>
    </row>
    <row r="1101" spans="1:9" x14ac:dyDescent="0.25">
      <c r="A1101" s="422"/>
      <c r="B1101" s="423">
        <v>0</v>
      </c>
      <c r="C1101" s="423">
        <v>0</v>
      </c>
      <c r="D1101" s="423"/>
      <c r="E1101" s="436"/>
    </row>
    <row r="1102" spans="1:9" x14ac:dyDescent="0.25">
      <c r="A1102" s="422"/>
      <c r="B1102" s="423">
        <v>0</v>
      </c>
      <c r="C1102" s="423">
        <v>0</v>
      </c>
      <c r="D1102" s="423"/>
      <c r="E1102" s="436"/>
    </row>
    <row r="1103" spans="1:9" x14ac:dyDescent="0.25">
      <c r="A1103" s="422"/>
      <c r="B1103" s="423">
        <v>0</v>
      </c>
      <c r="C1103" s="423">
        <v>0</v>
      </c>
      <c r="D1103" s="423"/>
      <c r="E1103" s="436"/>
    </row>
    <row r="1104" spans="1:9" x14ac:dyDescent="0.25">
      <c r="A1104" s="422"/>
      <c r="B1104" s="423">
        <v>0</v>
      </c>
      <c r="C1104" s="423">
        <v>0</v>
      </c>
      <c r="D1104" s="423"/>
      <c r="E1104" s="436"/>
    </row>
    <row r="1105" spans="1:5" x14ac:dyDescent="0.25">
      <c r="A1105" s="422"/>
      <c r="B1105" s="423">
        <v>0</v>
      </c>
      <c r="C1105" s="423">
        <v>0</v>
      </c>
      <c r="D1105" s="423"/>
      <c r="E1105" s="436"/>
    </row>
    <row r="1106" spans="1:5" x14ac:dyDescent="0.25">
      <c r="A1106" s="422"/>
      <c r="B1106" s="423">
        <v>0</v>
      </c>
      <c r="C1106" s="423">
        <v>0</v>
      </c>
      <c r="D1106" s="423"/>
      <c r="E1106" s="436"/>
    </row>
    <row r="1107" spans="1:5" x14ac:dyDescent="0.25">
      <c r="A1107" s="422"/>
      <c r="B1107" s="423">
        <v>0</v>
      </c>
      <c r="C1107" s="423">
        <v>0</v>
      </c>
      <c r="D1107" s="423"/>
      <c r="E1107" s="436"/>
    </row>
    <row r="1108" spans="1:5" x14ac:dyDescent="0.25">
      <c r="A1108" s="422"/>
      <c r="B1108" s="423">
        <v>0</v>
      </c>
      <c r="C1108" s="423">
        <v>0</v>
      </c>
      <c r="D1108" s="423"/>
      <c r="E1108" s="436"/>
    </row>
    <row r="1109" spans="1:5" x14ac:dyDescent="0.25">
      <c r="A1109" s="422"/>
      <c r="B1109" s="423">
        <v>0</v>
      </c>
      <c r="C1109" s="423">
        <v>0</v>
      </c>
      <c r="D1109" s="423"/>
      <c r="E1109" s="436"/>
    </row>
    <row r="1110" spans="1:5" x14ac:dyDescent="0.25">
      <c r="A1110" s="422"/>
      <c r="B1110" s="423">
        <v>0</v>
      </c>
      <c r="C1110" s="423">
        <v>0</v>
      </c>
      <c r="D1110" s="423"/>
      <c r="E1110" s="436"/>
    </row>
    <row r="1111" spans="1:5" x14ac:dyDescent="0.25">
      <c r="A1111" s="422"/>
      <c r="B1111" s="423">
        <v>0</v>
      </c>
      <c r="C1111" s="423">
        <v>0</v>
      </c>
      <c r="D1111" s="423"/>
      <c r="E1111" s="436"/>
    </row>
    <row r="1112" spans="1:5" x14ac:dyDescent="0.25">
      <c r="A1112" s="422"/>
      <c r="B1112" s="423">
        <v>0</v>
      </c>
      <c r="C1112" s="423">
        <v>0</v>
      </c>
      <c r="D1112" s="423"/>
      <c r="E1112" s="436"/>
    </row>
    <row r="1113" spans="1:5" ht="39" customHeight="1" x14ac:dyDescent="0.25">
      <c r="A1113" s="437" t="s">
        <v>695</v>
      </c>
      <c r="B1113" s="423">
        <v>0</v>
      </c>
      <c r="C1113" s="423">
        <v>0</v>
      </c>
      <c r="D1113" s="423"/>
      <c r="E1113" s="424" t="s">
        <v>733</v>
      </c>
    </row>
    <row r="1114" spans="1:5" x14ac:dyDescent="0.25">
      <c r="A1114" s="422"/>
      <c r="B1114" s="423"/>
      <c r="C1114" s="423"/>
      <c r="D1114" s="423"/>
      <c r="E1114" s="436"/>
    </row>
    <row r="1115" spans="1:5" x14ac:dyDescent="0.25">
      <c r="A1115" s="422" t="s">
        <v>33</v>
      </c>
      <c r="B1115" s="423"/>
      <c r="C1115" s="423"/>
      <c r="D1115" s="423"/>
      <c r="E1115" s="436"/>
    </row>
    <row r="1116" spans="1:5" x14ac:dyDescent="0.25">
      <c r="A1116" s="422" t="s">
        <v>1595</v>
      </c>
      <c r="B1116" s="423"/>
      <c r="C1116" s="423"/>
      <c r="D1116" s="423"/>
      <c r="E1116" s="436"/>
    </row>
    <row r="1117" spans="1:5" x14ac:dyDescent="0.25">
      <c r="A1117" s="422" t="s">
        <v>1596</v>
      </c>
      <c r="B1117" s="423"/>
      <c r="C1117" s="423"/>
      <c r="D1117" s="423"/>
      <c r="E1117" s="436"/>
    </row>
    <row r="1118" spans="1:5" x14ac:dyDescent="0.25">
      <c r="A1118" s="422" t="s">
        <v>1597</v>
      </c>
      <c r="B1118" s="423"/>
      <c r="C1118" s="423"/>
      <c r="D1118" s="423"/>
      <c r="E1118" s="436"/>
    </row>
    <row r="1119" spans="1:5" x14ac:dyDescent="0.25">
      <c r="A1119" s="422" t="s">
        <v>1598</v>
      </c>
      <c r="B1119" s="423"/>
      <c r="C1119" s="423"/>
      <c r="D1119" s="423"/>
      <c r="E1119" s="436"/>
    </row>
    <row r="1120" spans="1:5" x14ac:dyDescent="0.25">
      <c r="A1120" s="422" t="s">
        <v>1679</v>
      </c>
      <c r="B1120" s="423"/>
      <c r="C1120" s="423"/>
      <c r="D1120" s="423"/>
      <c r="E1120" s="436"/>
    </row>
    <row r="1121" spans="1:5" x14ac:dyDescent="0.25">
      <c r="A1121" s="422" t="s">
        <v>1599</v>
      </c>
      <c r="B1121" s="423"/>
      <c r="C1121" s="423"/>
      <c r="D1121" s="423"/>
      <c r="E1121" s="436"/>
    </row>
    <row r="1122" spans="1:5" x14ac:dyDescent="0.25">
      <c r="A1122" s="422" t="s">
        <v>1600</v>
      </c>
      <c r="B1122" s="423"/>
      <c r="C1122" s="423"/>
      <c r="D1122" s="423"/>
      <c r="E1122" s="436"/>
    </row>
    <row r="1123" spans="1:5" x14ac:dyDescent="0.25">
      <c r="A1123" s="422"/>
      <c r="B1123" s="423"/>
      <c r="C1123" s="423"/>
      <c r="D1123" s="423"/>
      <c r="E1123" s="436"/>
    </row>
    <row r="1124" spans="1:5" x14ac:dyDescent="0.25">
      <c r="A1124" s="422"/>
      <c r="B1124" s="423"/>
      <c r="C1124" s="423"/>
      <c r="D1124" s="423"/>
      <c r="E1124" s="436"/>
    </row>
    <row r="1125" spans="1:5" x14ac:dyDescent="0.25">
      <c r="A1125" s="422"/>
      <c r="B1125" s="423"/>
      <c r="C1125" s="423"/>
      <c r="D1125" s="423"/>
      <c r="E1125" s="436"/>
    </row>
    <row r="1126" spans="1:5" x14ac:dyDescent="0.25">
      <c r="A1126" s="422"/>
      <c r="B1126" s="423"/>
      <c r="C1126" s="423"/>
      <c r="D1126" s="423"/>
      <c r="E1126" s="436"/>
    </row>
    <row r="6482" spans="51:51" x14ac:dyDescent="0.25">
      <c r="AY6482" s="164" t="s">
        <v>1114</v>
      </c>
    </row>
  </sheetData>
  <sheetProtection password="AC0C" sheet="1" objects="1" scenarios="1" formatColumns="0" formatRows="0" insertColumns="0" insertRows="0" deleteColumns="0" deleteRows="0"/>
  <conditionalFormatting sqref="D104:D109">
    <cfRule type="cellIs" dxfId="0" priority="1" stopIfTrue="1" operator="greaterThan">
      <formula>0</formula>
    </cfRule>
  </conditionalFormatting>
  <dataValidations count="4">
    <dataValidation type="list" allowBlank="1" showInputMessage="1" showErrorMessage="1" sqref="A57:A65 A19:A22 A5:A17 WVJ5:WVJ17 WLN5:WLN17 WBR5:WBR17 VRV5:VRV17 VHZ5:VHZ17 UYD5:UYD17 UOH5:UOH17 UEL5:UEL17 TUP5:TUP17 TKT5:TKT17 TAX5:TAX17 SRB5:SRB17 SHF5:SHF17 RXJ5:RXJ17 RNN5:RNN17 RDR5:RDR17 QTV5:QTV17 QJZ5:QJZ17 QAD5:QAD17 PQH5:PQH17 PGL5:PGL17 OWP5:OWP17 OMT5:OMT17 OCX5:OCX17 NTB5:NTB17 NJF5:NJF17 MZJ5:MZJ17 MPN5:MPN17 MFR5:MFR17 LVV5:LVV17 LLZ5:LLZ17 LCD5:LCD17 KSH5:KSH17 KIL5:KIL17 JYP5:JYP17 JOT5:JOT17 JEX5:JEX17 IVB5:IVB17 ILF5:ILF17 IBJ5:IBJ17 HRN5:HRN17 HHR5:HHR17 GXV5:GXV17 GNZ5:GNZ17 GED5:GED17 FUH5:FUH17 FKL5:FKL17 FAP5:FAP17 EQT5:EQT17 EGX5:EGX17 DXB5:DXB17 DNF5:DNF17 DDJ5:DDJ17 CTN5:CTN17 CJR5:CJR17 BZV5:BZV17 BPZ5:BPZ17 BGD5:BGD17 AWH5:AWH17 AML5:AML17 ACP5:ACP17 ST5:ST17 IX5:IX17 IX19:IX22 ST19:ST22 ACP19:ACP22 AML19:AML22 AWH19:AWH22 BGD19:BGD22 BPZ19:BPZ22 BZV19:BZV22 CJR19:CJR22 CTN19:CTN22 DDJ19:DDJ22 DNF19:DNF22 DXB19:DXB22 EGX19:EGX22 EQT19:EQT22 FAP19:FAP22 FKL19:FKL22 FUH19:FUH22 GED19:GED22 GNZ19:GNZ22 GXV19:GXV22 HHR19:HHR22 HRN19:HRN22 IBJ19:IBJ22 ILF19:ILF22 IVB19:IVB22 JEX19:JEX22 JOT19:JOT22 JYP19:JYP22 KIL19:KIL22 KSH19:KSH22 LCD19:LCD22 LLZ19:LLZ22 LVV19:LVV22 MFR19:MFR22 MPN19:MPN22 MZJ19:MZJ22 NJF19:NJF22 NTB19:NTB22 OCX19:OCX22 OMT19:OMT22 OWP19:OWP22 PGL19:PGL22 PQH19:PQH22 QAD19:QAD22 QJZ19:QJZ22 QTV19:QTV22 RDR19:RDR22 RNN19:RNN22 RXJ19:RXJ22 SHF19:SHF22 SRB19:SRB22 TAX19:TAX22 TKT19:TKT22 TUP19:TUP22 UEL19:UEL22 UOH19:UOH22 UYD19:UYD22 VHZ19:VHZ22 VRV19:VRV22 WBR19:WBR22 WLN19:WLN22 A65552:A65567 IX65552:IX65567 ST65552:ST65567 ACP65552:ACP65567 AML65552:AML65567 AWH65552:AWH65567 BGD65552:BGD65567 BPZ65552:BPZ65567 BZV65552:BZV65567 CJR65552:CJR65567 CTN65552:CTN65567 DDJ65552:DDJ65567 DNF65552:DNF65567 DXB65552:DXB65567 EGX65552:EGX65567 EQT65552:EQT65567 FAP65552:FAP65567 FKL65552:FKL65567 FUH65552:FUH65567 GED65552:GED65567 GNZ65552:GNZ65567 GXV65552:GXV65567 HHR65552:HHR65567 HRN65552:HRN65567 IBJ65552:IBJ65567 ILF65552:ILF65567 IVB65552:IVB65567 JEX65552:JEX65567 JOT65552:JOT65567 JYP65552:JYP65567 KIL65552:KIL65567 KSH65552:KSH65567 LCD65552:LCD65567 LLZ65552:LLZ65567 LVV65552:LVV65567 MFR65552:MFR65567 MPN65552:MPN65567 MZJ65552:MZJ65567 NJF65552:NJF65567 NTB65552:NTB65567 OCX65552:OCX65567 OMT65552:OMT65567 OWP65552:OWP65567 PGL65552:PGL65567 PQH65552:PQH65567 QAD65552:QAD65567 QJZ65552:QJZ65567 QTV65552:QTV65567 RDR65552:RDR65567 RNN65552:RNN65567 RXJ65552:RXJ65567 SHF65552:SHF65567 SRB65552:SRB65567 TAX65552:TAX65567 TKT65552:TKT65567 TUP65552:TUP65567 UEL65552:UEL65567 UOH65552:UOH65567 UYD65552:UYD65567 VHZ65552:VHZ65567 VRV65552:VRV65567 WBR65552:WBR65567 WLN65552:WLN65567 WVJ65552:WVJ65567 A131088:A131103 IX131088:IX131103 ST131088:ST131103 ACP131088:ACP131103 AML131088:AML131103 AWH131088:AWH131103 BGD131088:BGD131103 BPZ131088:BPZ131103 BZV131088:BZV131103 CJR131088:CJR131103 CTN131088:CTN131103 DDJ131088:DDJ131103 DNF131088:DNF131103 DXB131088:DXB131103 EGX131088:EGX131103 EQT131088:EQT131103 FAP131088:FAP131103 FKL131088:FKL131103 FUH131088:FUH131103 GED131088:GED131103 GNZ131088:GNZ131103 GXV131088:GXV131103 HHR131088:HHR131103 HRN131088:HRN131103 IBJ131088:IBJ131103 ILF131088:ILF131103 IVB131088:IVB131103 JEX131088:JEX131103 JOT131088:JOT131103 JYP131088:JYP131103 KIL131088:KIL131103 KSH131088:KSH131103 LCD131088:LCD131103 LLZ131088:LLZ131103 LVV131088:LVV131103 MFR131088:MFR131103 MPN131088:MPN131103 MZJ131088:MZJ131103 NJF131088:NJF131103 NTB131088:NTB131103 OCX131088:OCX131103 OMT131088:OMT131103 OWP131088:OWP131103 PGL131088:PGL131103 PQH131088:PQH131103 QAD131088:QAD131103 QJZ131088:QJZ131103 QTV131088:QTV131103 RDR131088:RDR131103 RNN131088:RNN131103 RXJ131088:RXJ131103 SHF131088:SHF131103 SRB131088:SRB131103 TAX131088:TAX131103 TKT131088:TKT131103 TUP131088:TUP131103 UEL131088:UEL131103 UOH131088:UOH131103 UYD131088:UYD131103 VHZ131088:VHZ131103 VRV131088:VRV131103 WBR131088:WBR131103 WLN131088:WLN131103 WVJ131088:WVJ131103 A196624:A196639 IX196624:IX196639 ST196624:ST196639 ACP196624:ACP196639 AML196624:AML196639 AWH196624:AWH196639 BGD196624:BGD196639 BPZ196624:BPZ196639 BZV196624:BZV196639 CJR196624:CJR196639 CTN196624:CTN196639 DDJ196624:DDJ196639 DNF196624:DNF196639 DXB196624:DXB196639 EGX196624:EGX196639 EQT196624:EQT196639 FAP196624:FAP196639 FKL196624:FKL196639 FUH196624:FUH196639 GED196624:GED196639 GNZ196624:GNZ196639 GXV196624:GXV196639 HHR196624:HHR196639 HRN196624:HRN196639 IBJ196624:IBJ196639 ILF196624:ILF196639 IVB196624:IVB196639 JEX196624:JEX196639 JOT196624:JOT196639 JYP196624:JYP196639 KIL196624:KIL196639 KSH196624:KSH196639 LCD196624:LCD196639 LLZ196624:LLZ196639 LVV196624:LVV196639 MFR196624:MFR196639 MPN196624:MPN196639 MZJ196624:MZJ196639 NJF196624:NJF196639 NTB196624:NTB196639 OCX196624:OCX196639 OMT196624:OMT196639 OWP196624:OWP196639 PGL196624:PGL196639 PQH196624:PQH196639 QAD196624:QAD196639 QJZ196624:QJZ196639 QTV196624:QTV196639 RDR196624:RDR196639 RNN196624:RNN196639 RXJ196624:RXJ196639 SHF196624:SHF196639 SRB196624:SRB196639 TAX196624:TAX196639 TKT196624:TKT196639 TUP196624:TUP196639 UEL196624:UEL196639 UOH196624:UOH196639 UYD196624:UYD196639 VHZ196624:VHZ196639 VRV196624:VRV196639 WBR196624:WBR196639 WLN196624:WLN196639 WVJ196624:WVJ196639 A262160:A262175 IX262160:IX262175 ST262160:ST262175 ACP262160:ACP262175 AML262160:AML262175 AWH262160:AWH262175 BGD262160:BGD262175 BPZ262160:BPZ262175 BZV262160:BZV262175 CJR262160:CJR262175 CTN262160:CTN262175 DDJ262160:DDJ262175 DNF262160:DNF262175 DXB262160:DXB262175 EGX262160:EGX262175 EQT262160:EQT262175 FAP262160:FAP262175 FKL262160:FKL262175 FUH262160:FUH262175 GED262160:GED262175 GNZ262160:GNZ262175 GXV262160:GXV262175 HHR262160:HHR262175 HRN262160:HRN262175 IBJ262160:IBJ262175 ILF262160:ILF262175 IVB262160:IVB262175 JEX262160:JEX262175 JOT262160:JOT262175 JYP262160:JYP262175 KIL262160:KIL262175 KSH262160:KSH262175 LCD262160:LCD262175 LLZ262160:LLZ262175 LVV262160:LVV262175 MFR262160:MFR262175 MPN262160:MPN262175 MZJ262160:MZJ262175 NJF262160:NJF262175 NTB262160:NTB262175 OCX262160:OCX262175 OMT262160:OMT262175 OWP262160:OWP262175 PGL262160:PGL262175 PQH262160:PQH262175 QAD262160:QAD262175 QJZ262160:QJZ262175 QTV262160:QTV262175 RDR262160:RDR262175 RNN262160:RNN262175 RXJ262160:RXJ262175 SHF262160:SHF262175 SRB262160:SRB262175 TAX262160:TAX262175 TKT262160:TKT262175 TUP262160:TUP262175 UEL262160:UEL262175 UOH262160:UOH262175 UYD262160:UYD262175 VHZ262160:VHZ262175 VRV262160:VRV262175 WBR262160:WBR262175 WLN262160:WLN262175 WVJ262160:WVJ262175 A327696:A327711 IX327696:IX327711 ST327696:ST327711 ACP327696:ACP327711 AML327696:AML327711 AWH327696:AWH327711 BGD327696:BGD327711 BPZ327696:BPZ327711 BZV327696:BZV327711 CJR327696:CJR327711 CTN327696:CTN327711 DDJ327696:DDJ327711 DNF327696:DNF327711 DXB327696:DXB327711 EGX327696:EGX327711 EQT327696:EQT327711 FAP327696:FAP327711 FKL327696:FKL327711 FUH327696:FUH327711 GED327696:GED327711 GNZ327696:GNZ327711 GXV327696:GXV327711 HHR327696:HHR327711 HRN327696:HRN327711 IBJ327696:IBJ327711 ILF327696:ILF327711 IVB327696:IVB327711 JEX327696:JEX327711 JOT327696:JOT327711 JYP327696:JYP327711 KIL327696:KIL327711 KSH327696:KSH327711 LCD327696:LCD327711 LLZ327696:LLZ327711 LVV327696:LVV327711 MFR327696:MFR327711 MPN327696:MPN327711 MZJ327696:MZJ327711 NJF327696:NJF327711 NTB327696:NTB327711 OCX327696:OCX327711 OMT327696:OMT327711 OWP327696:OWP327711 PGL327696:PGL327711 PQH327696:PQH327711 QAD327696:QAD327711 QJZ327696:QJZ327711 QTV327696:QTV327711 RDR327696:RDR327711 RNN327696:RNN327711 RXJ327696:RXJ327711 SHF327696:SHF327711 SRB327696:SRB327711 TAX327696:TAX327711 TKT327696:TKT327711 TUP327696:TUP327711 UEL327696:UEL327711 UOH327696:UOH327711 UYD327696:UYD327711 VHZ327696:VHZ327711 VRV327696:VRV327711 WBR327696:WBR327711 WLN327696:WLN327711 WVJ327696:WVJ327711 A393232:A393247 IX393232:IX393247 ST393232:ST393247 ACP393232:ACP393247 AML393232:AML393247 AWH393232:AWH393247 BGD393232:BGD393247 BPZ393232:BPZ393247 BZV393232:BZV393247 CJR393232:CJR393247 CTN393232:CTN393247 DDJ393232:DDJ393247 DNF393232:DNF393247 DXB393232:DXB393247 EGX393232:EGX393247 EQT393232:EQT393247 FAP393232:FAP393247 FKL393232:FKL393247 FUH393232:FUH393247 GED393232:GED393247 GNZ393232:GNZ393247 GXV393232:GXV393247 HHR393232:HHR393247 HRN393232:HRN393247 IBJ393232:IBJ393247 ILF393232:ILF393247 IVB393232:IVB393247 JEX393232:JEX393247 JOT393232:JOT393247 JYP393232:JYP393247 KIL393232:KIL393247 KSH393232:KSH393247 LCD393232:LCD393247 LLZ393232:LLZ393247 LVV393232:LVV393247 MFR393232:MFR393247 MPN393232:MPN393247 MZJ393232:MZJ393247 NJF393232:NJF393247 NTB393232:NTB393247 OCX393232:OCX393247 OMT393232:OMT393247 OWP393232:OWP393247 PGL393232:PGL393247 PQH393232:PQH393247 QAD393232:QAD393247 QJZ393232:QJZ393247 QTV393232:QTV393247 RDR393232:RDR393247 RNN393232:RNN393247 RXJ393232:RXJ393247 SHF393232:SHF393247 SRB393232:SRB393247 TAX393232:TAX393247 TKT393232:TKT393247 TUP393232:TUP393247 UEL393232:UEL393247 UOH393232:UOH393247 UYD393232:UYD393247 VHZ393232:VHZ393247 VRV393232:VRV393247 WBR393232:WBR393247 WLN393232:WLN393247 WVJ393232:WVJ393247 A458768:A458783 IX458768:IX458783 ST458768:ST458783 ACP458768:ACP458783 AML458768:AML458783 AWH458768:AWH458783 BGD458768:BGD458783 BPZ458768:BPZ458783 BZV458768:BZV458783 CJR458768:CJR458783 CTN458768:CTN458783 DDJ458768:DDJ458783 DNF458768:DNF458783 DXB458768:DXB458783 EGX458768:EGX458783 EQT458768:EQT458783 FAP458768:FAP458783 FKL458768:FKL458783 FUH458768:FUH458783 GED458768:GED458783 GNZ458768:GNZ458783 GXV458768:GXV458783 HHR458768:HHR458783 HRN458768:HRN458783 IBJ458768:IBJ458783 ILF458768:ILF458783 IVB458768:IVB458783 JEX458768:JEX458783 JOT458768:JOT458783 JYP458768:JYP458783 KIL458768:KIL458783 KSH458768:KSH458783 LCD458768:LCD458783 LLZ458768:LLZ458783 LVV458768:LVV458783 MFR458768:MFR458783 MPN458768:MPN458783 MZJ458768:MZJ458783 NJF458768:NJF458783 NTB458768:NTB458783 OCX458768:OCX458783 OMT458768:OMT458783 OWP458768:OWP458783 PGL458768:PGL458783 PQH458768:PQH458783 QAD458768:QAD458783 QJZ458768:QJZ458783 QTV458768:QTV458783 RDR458768:RDR458783 RNN458768:RNN458783 RXJ458768:RXJ458783 SHF458768:SHF458783 SRB458768:SRB458783 TAX458768:TAX458783 TKT458768:TKT458783 TUP458768:TUP458783 UEL458768:UEL458783 UOH458768:UOH458783 UYD458768:UYD458783 VHZ458768:VHZ458783 VRV458768:VRV458783 WBR458768:WBR458783 WLN458768:WLN458783 WVJ458768:WVJ458783 A524304:A524319 IX524304:IX524319 ST524304:ST524319 ACP524304:ACP524319 AML524304:AML524319 AWH524304:AWH524319 BGD524304:BGD524319 BPZ524304:BPZ524319 BZV524304:BZV524319 CJR524304:CJR524319 CTN524304:CTN524319 DDJ524304:DDJ524319 DNF524304:DNF524319 DXB524304:DXB524319 EGX524304:EGX524319 EQT524304:EQT524319 FAP524304:FAP524319 FKL524304:FKL524319 FUH524304:FUH524319 GED524304:GED524319 GNZ524304:GNZ524319 GXV524304:GXV524319 HHR524304:HHR524319 HRN524304:HRN524319 IBJ524304:IBJ524319 ILF524304:ILF524319 IVB524304:IVB524319 JEX524304:JEX524319 JOT524304:JOT524319 JYP524304:JYP524319 KIL524304:KIL524319 KSH524304:KSH524319 LCD524304:LCD524319 LLZ524304:LLZ524319 LVV524304:LVV524319 MFR524304:MFR524319 MPN524304:MPN524319 MZJ524304:MZJ524319 NJF524304:NJF524319 NTB524304:NTB524319 OCX524304:OCX524319 OMT524304:OMT524319 OWP524304:OWP524319 PGL524304:PGL524319 PQH524304:PQH524319 QAD524304:QAD524319 QJZ524304:QJZ524319 QTV524304:QTV524319 RDR524304:RDR524319 RNN524304:RNN524319 RXJ524304:RXJ524319 SHF524304:SHF524319 SRB524304:SRB524319 TAX524304:TAX524319 TKT524304:TKT524319 TUP524304:TUP524319 UEL524304:UEL524319 UOH524304:UOH524319 UYD524304:UYD524319 VHZ524304:VHZ524319 VRV524304:VRV524319 WBR524304:WBR524319 WLN524304:WLN524319 WVJ524304:WVJ524319 A589840:A589855 IX589840:IX589855 ST589840:ST589855 ACP589840:ACP589855 AML589840:AML589855 AWH589840:AWH589855 BGD589840:BGD589855 BPZ589840:BPZ589855 BZV589840:BZV589855 CJR589840:CJR589855 CTN589840:CTN589855 DDJ589840:DDJ589855 DNF589840:DNF589855 DXB589840:DXB589855 EGX589840:EGX589855 EQT589840:EQT589855 FAP589840:FAP589855 FKL589840:FKL589855 FUH589840:FUH589855 GED589840:GED589855 GNZ589840:GNZ589855 GXV589840:GXV589855 HHR589840:HHR589855 HRN589840:HRN589855 IBJ589840:IBJ589855 ILF589840:ILF589855 IVB589840:IVB589855 JEX589840:JEX589855 JOT589840:JOT589855 JYP589840:JYP589855 KIL589840:KIL589855 KSH589840:KSH589855 LCD589840:LCD589855 LLZ589840:LLZ589855 LVV589840:LVV589855 MFR589840:MFR589855 MPN589840:MPN589855 MZJ589840:MZJ589855 NJF589840:NJF589855 NTB589840:NTB589855 OCX589840:OCX589855 OMT589840:OMT589855 OWP589840:OWP589855 PGL589840:PGL589855 PQH589840:PQH589855 QAD589840:QAD589855 QJZ589840:QJZ589855 QTV589840:QTV589855 RDR589840:RDR589855 RNN589840:RNN589855 RXJ589840:RXJ589855 SHF589840:SHF589855 SRB589840:SRB589855 TAX589840:TAX589855 TKT589840:TKT589855 TUP589840:TUP589855 UEL589840:UEL589855 UOH589840:UOH589855 UYD589840:UYD589855 VHZ589840:VHZ589855 VRV589840:VRV589855 WBR589840:WBR589855 WLN589840:WLN589855 WVJ589840:WVJ589855 A655376:A655391 IX655376:IX655391 ST655376:ST655391 ACP655376:ACP655391 AML655376:AML655391 AWH655376:AWH655391 BGD655376:BGD655391 BPZ655376:BPZ655391 BZV655376:BZV655391 CJR655376:CJR655391 CTN655376:CTN655391 DDJ655376:DDJ655391 DNF655376:DNF655391 DXB655376:DXB655391 EGX655376:EGX655391 EQT655376:EQT655391 FAP655376:FAP655391 FKL655376:FKL655391 FUH655376:FUH655391 GED655376:GED655391 GNZ655376:GNZ655391 GXV655376:GXV655391 HHR655376:HHR655391 HRN655376:HRN655391 IBJ655376:IBJ655391 ILF655376:ILF655391 IVB655376:IVB655391 JEX655376:JEX655391 JOT655376:JOT655391 JYP655376:JYP655391 KIL655376:KIL655391 KSH655376:KSH655391 LCD655376:LCD655391 LLZ655376:LLZ655391 LVV655376:LVV655391 MFR655376:MFR655391 MPN655376:MPN655391 MZJ655376:MZJ655391 NJF655376:NJF655391 NTB655376:NTB655391 OCX655376:OCX655391 OMT655376:OMT655391 OWP655376:OWP655391 PGL655376:PGL655391 PQH655376:PQH655391 QAD655376:QAD655391 QJZ655376:QJZ655391 QTV655376:QTV655391 RDR655376:RDR655391 RNN655376:RNN655391 RXJ655376:RXJ655391 SHF655376:SHF655391 SRB655376:SRB655391 TAX655376:TAX655391 TKT655376:TKT655391 TUP655376:TUP655391 UEL655376:UEL655391 UOH655376:UOH655391 UYD655376:UYD655391 VHZ655376:VHZ655391 VRV655376:VRV655391 WBR655376:WBR655391 WLN655376:WLN655391 WVJ655376:WVJ655391 A720912:A720927 IX720912:IX720927 ST720912:ST720927 ACP720912:ACP720927 AML720912:AML720927 AWH720912:AWH720927 BGD720912:BGD720927 BPZ720912:BPZ720927 BZV720912:BZV720927 CJR720912:CJR720927 CTN720912:CTN720927 DDJ720912:DDJ720927 DNF720912:DNF720927 DXB720912:DXB720927 EGX720912:EGX720927 EQT720912:EQT720927 FAP720912:FAP720927 FKL720912:FKL720927 FUH720912:FUH720927 GED720912:GED720927 GNZ720912:GNZ720927 GXV720912:GXV720927 HHR720912:HHR720927 HRN720912:HRN720927 IBJ720912:IBJ720927 ILF720912:ILF720927 IVB720912:IVB720927 JEX720912:JEX720927 JOT720912:JOT720927 JYP720912:JYP720927 KIL720912:KIL720927 KSH720912:KSH720927 LCD720912:LCD720927 LLZ720912:LLZ720927 LVV720912:LVV720927 MFR720912:MFR720927 MPN720912:MPN720927 MZJ720912:MZJ720927 NJF720912:NJF720927 NTB720912:NTB720927 OCX720912:OCX720927 OMT720912:OMT720927 OWP720912:OWP720927 PGL720912:PGL720927 PQH720912:PQH720927 QAD720912:QAD720927 QJZ720912:QJZ720927 QTV720912:QTV720927 RDR720912:RDR720927 RNN720912:RNN720927 RXJ720912:RXJ720927 SHF720912:SHF720927 SRB720912:SRB720927 TAX720912:TAX720927 TKT720912:TKT720927 TUP720912:TUP720927 UEL720912:UEL720927 UOH720912:UOH720927 UYD720912:UYD720927 VHZ720912:VHZ720927 VRV720912:VRV720927 WBR720912:WBR720927 WLN720912:WLN720927 WVJ720912:WVJ720927 A786448:A786463 IX786448:IX786463 ST786448:ST786463 ACP786448:ACP786463 AML786448:AML786463 AWH786448:AWH786463 BGD786448:BGD786463 BPZ786448:BPZ786463 BZV786448:BZV786463 CJR786448:CJR786463 CTN786448:CTN786463 DDJ786448:DDJ786463 DNF786448:DNF786463 DXB786448:DXB786463 EGX786448:EGX786463 EQT786448:EQT786463 FAP786448:FAP786463 FKL786448:FKL786463 FUH786448:FUH786463 GED786448:GED786463 GNZ786448:GNZ786463 GXV786448:GXV786463 HHR786448:HHR786463 HRN786448:HRN786463 IBJ786448:IBJ786463 ILF786448:ILF786463 IVB786448:IVB786463 JEX786448:JEX786463 JOT786448:JOT786463 JYP786448:JYP786463 KIL786448:KIL786463 KSH786448:KSH786463 LCD786448:LCD786463 LLZ786448:LLZ786463 LVV786448:LVV786463 MFR786448:MFR786463 MPN786448:MPN786463 MZJ786448:MZJ786463 NJF786448:NJF786463 NTB786448:NTB786463 OCX786448:OCX786463 OMT786448:OMT786463 OWP786448:OWP786463 PGL786448:PGL786463 PQH786448:PQH786463 QAD786448:QAD786463 QJZ786448:QJZ786463 QTV786448:QTV786463 RDR786448:RDR786463 RNN786448:RNN786463 RXJ786448:RXJ786463 SHF786448:SHF786463 SRB786448:SRB786463 TAX786448:TAX786463 TKT786448:TKT786463 TUP786448:TUP786463 UEL786448:UEL786463 UOH786448:UOH786463 UYD786448:UYD786463 VHZ786448:VHZ786463 VRV786448:VRV786463 WBR786448:WBR786463 WLN786448:WLN786463 WVJ786448:WVJ786463 A851984:A851999 IX851984:IX851999 ST851984:ST851999 ACP851984:ACP851999 AML851984:AML851999 AWH851984:AWH851999 BGD851984:BGD851999 BPZ851984:BPZ851999 BZV851984:BZV851999 CJR851984:CJR851999 CTN851984:CTN851999 DDJ851984:DDJ851999 DNF851984:DNF851999 DXB851984:DXB851999 EGX851984:EGX851999 EQT851984:EQT851999 FAP851984:FAP851999 FKL851984:FKL851999 FUH851984:FUH851999 GED851984:GED851999 GNZ851984:GNZ851999 GXV851984:GXV851999 HHR851984:HHR851999 HRN851984:HRN851999 IBJ851984:IBJ851999 ILF851984:ILF851999 IVB851984:IVB851999 JEX851984:JEX851999 JOT851984:JOT851999 JYP851984:JYP851999 KIL851984:KIL851999 KSH851984:KSH851999 LCD851984:LCD851999 LLZ851984:LLZ851999 LVV851984:LVV851999 MFR851984:MFR851999 MPN851984:MPN851999 MZJ851984:MZJ851999 NJF851984:NJF851999 NTB851984:NTB851999 OCX851984:OCX851999 OMT851984:OMT851999 OWP851984:OWP851999 PGL851984:PGL851999 PQH851984:PQH851999 QAD851984:QAD851999 QJZ851984:QJZ851999 QTV851984:QTV851999 RDR851984:RDR851999 RNN851984:RNN851999 RXJ851984:RXJ851999 SHF851984:SHF851999 SRB851984:SRB851999 TAX851984:TAX851999 TKT851984:TKT851999 TUP851984:TUP851999 UEL851984:UEL851999 UOH851984:UOH851999 UYD851984:UYD851999 VHZ851984:VHZ851999 VRV851984:VRV851999 WBR851984:WBR851999 WLN851984:WLN851999 WVJ851984:WVJ851999 A917520:A917535 IX917520:IX917535 ST917520:ST917535 ACP917520:ACP917535 AML917520:AML917535 AWH917520:AWH917535 BGD917520:BGD917535 BPZ917520:BPZ917535 BZV917520:BZV917535 CJR917520:CJR917535 CTN917520:CTN917535 DDJ917520:DDJ917535 DNF917520:DNF917535 DXB917520:DXB917535 EGX917520:EGX917535 EQT917520:EQT917535 FAP917520:FAP917535 FKL917520:FKL917535 FUH917520:FUH917535 GED917520:GED917535 GNZ917520:GNZ917535 GXV917520:GXV917535 HHR917520:HHR917535 HRN917520:HRN917535 IBJ917520:IBJ917535 ILF917520:ILF917535 IVB917520:IVB917535 JEX917520:JEX917535 JOT917520:JOT917535 JYP917520:JYP917535 KIL917520:KIL917535 KSH917520:KSH917535 LCD917520:LCD917535 LLZ917520:LLZ917535 LVV917520:LVV917535 MFR917520:MFR917535 MPN917520:MPN917535 MZJ917520:MZJ917535 NJF917520:NJF917535 NTB917520:NTB917535 OCX917520:OCX917535 OMT917520:OMT917535 OWP917520:OWP917535 PGL917520:PGL917535 PQH917520:PQH917535 QAD917520:QAD917535 QJZ917520:QJZ917535 QTV917520:QTV917535 RDR917520:RDR917535 RNN917520:RNN917535 RXJ917520:RXJ917535 SHF917520:SHF917535 SRB917520:SRB917535 TAX917520:TAX917535 TKT917520:TKT917535 TUP917520:TUP917535 UEL917520:UEL917535 UOH917520:UOH917535 UYD917520:UYD917535 VHZ917520:VHZ917535 VRV917520:VRV917535 WBR917520:WBR917535 WLN917520:WLN917535 WVJ917520:WVJ917535 A983056:A983071 IX983056:IX983071 ST983056:ST983071 ACP983056:ACP983071 AML983056:AML983071 AWH983056:AWH983071 BGD983056:BGD983071 BPZ983056:BPZ983071 BZV983056:BZV983071 CJR983056:CJR983071 CTN983056:CTN983071 DDJ983056:DDJ983071 DNF983056:DNF983071 DXB983056:DXB983071 EGX983056:EGX983071 EQT983056:EQT983071 FAP983056:FAP983071 FKL983056:FKL983071 FUH983056:FUH983071 GED983056:GED983071 GNZ983056:GNZ983071 GXV983056:GXV983071 HHR983056:HHR983071 HRN983056:HRN983071 IBJ983056:IBJ983071 ILF983056:ILF983071 IVB983056:IVB983071 JEX983056:JEX983071 JOT983056:JOT983071 JYP983056:JYP983071 KIL983056:KIL983071 KSH983056:KSH983071 LCD983056:LCD983071 LLZ983056:LLZ983071 LVV983056:LVV983071 MFR983056:MFR983071 MPN983056:MPN983071 MZJ983056:MZJ983071 NJF983056:NJF983071 NTB983056:NTB983071 OCX983056:OCX983071 OMT983056:OMT983071 OWP983056:OWP983071 PGL983056:PGL983071 PQH983056:PQH983071 QAD983056:QAD983071 QJZ983056:QJZ983071 QTV983056:QTV983071 RDR983056:RDR983071 RNN983056:RNN983071 RXJ983056:RXJ983071 SHF983056:SHF983071 SRB983056:SRB983071 TAX983056:TAX983071 TKT983056:TKT983071 TUP983056:TUP983071 UEL983056:UEL983071 UOH983056:UOH983071 UYD983056:UYD983071 VHZ983056:VHZ983071 VRV983056:VRV983071 WBR983056:WBR983071 WLN983056:WLN983071 WVJ983056:WVJ983071 A24:A37 IX24:IX37 ST24:ST37 ACP24:ACP37 AML24:AML37 AWH24:AWH37 BGD24:BGD37 BPZ24:BPZ37 BZV24:BZV37 CJR24:CJR37 CTN24:CTN37 DDJ24:DDJ37 DNF24:DNF37 DXB24:DXB37 EGX24:EGX37 EQT24:EQT37 FAP24:FAP37 FKL24:FKL37 FUH24:FUH37 GED24:GED37 GNZ24:GNZ37 GXV24:GXV37 HHR24:HHR37 HRN24:HRN37 IBJ24:IBJ37 ILF24:ILF37 IVB24:IVB37 JEX24:JEX37 JOT24:JOT37 JYP24:JYP37 KIL24:KIL37 KSH24:KSH37 LCD24:LCD37 LLZ24:LLZ37 LVV24:LVV37 MFR24:MFR37 MPN24:MPN37 MZJ24:MZJ37 NJF24:NJF37 NTB24:NTB37 OCX24:OCX37 OMT24:OMT37 OWP24:OWP37 PGL24:PGL37 PQH24:PQH37 QAD24:QAD37 QJZ24:QJZ37 QTV24:QTV37 RDR24:RDR37 RNN24:RNN37 RXJ24:RXJ37 SHF24:SHF37 SRB24:SRB37 TAX24:TAX37 TKT24:TKT37 TUP24:TUP37 UEL24:UEL37 UOH24:UOH37 UYD24:UYD37 VHZ24:VHZ37 VRV24:VRV37 WBR24:WBR37 WLN24:WLN37 WVJ24:WVJ37 A65569:A65582 IX65569:IX65582 ST65569:ST65582 ACP65569:ACP65582 AML65569:AML65582 AWH65569:AWH65582 BGD65569:BGD65582 BPZ65569:BPZ65582 BZV65569:BZV65582 CJR65569:CJR65582 CTN65569:CTN65582 DDJ65569:DDJ65582 DNF65569:DNF65582 DXB65569:DXB65582 EGX65569:EGX65582 EQT65569:EQT65582 FAP65569:FAP65582 FKL65569:FKL65582 FUH65569:FUH65582 GED65569:GED65582 GNZ65569:GNZ65582 GXV65569:GXV65582 HHR65569:HHR65582 HRN65569:HRN65582 IBJ65569:IBJ65582 ILF65569:ILF65582 IVB65569:IVB65582 JEX65569:JEX65582 JOT65569:JOT65582 JYP65569:JYP65582 KIL65569:KIL65582 KSH65569:KSH65582 LCD65569:LCD65582 LLZ65569:LLZ65582 LVV65569:LVV65582 MFR65569:MFR65582 MPN65569:MPN65582 MZJ65569:MZJ65582 NJF65569:NJF65582 NTB65569:NTB65582 OCX65569:OCX65582 OMT65569:OMT65582 OWP65569:OWP65582 PGL65569:PGL65582 PQH65569:PQH65582 QAD65569:QAD65582 QJZ65569:QJZ65582 QTV65569:QTV65582 RDR65569:RDR65582 RNN65569:RNN65582 RXJ65569:RXJ65582 SHF65569:SHF65582 SRB65569:SRB65582 TAX65569:TAX65582 TKT65569:TKT65582 TUP65569:TUP65582 UEL65569:UEL65582 UOH65569:UOH65582 UYD65569:UYD65582 VHZ65569:VHZ65582 VRV65569:VRV65582 WBR65569:WBR65582 WLN65569:WLN65582 WVJ65569:WVJ65582 A131105:A131118 IX131105:IX131118 ST131105:ST131118 ACP131105:ACP131118 AML131105:AML131118 AWH131105:AWH131118 BGD131105:BGD131118 BPZ131105:BPZ131118 BZV131105:BZV131118 CJR131105:CJR131118 CTN131105:CTN131118 DDJ131105:DDJ131118 DNF131105:DNF131118 DXB131105:DXB131118 EGX131105:EGX131118 EQT131105:EQT131118 FAP131105:FAP131118 FKL131105:FKL131118 FUH131105:FUH131118 GED131105:GED131118 GNZ131105:GNZ131118 GXV131105:GXV131118 HHR131105:HHR131118 HRN131105:HRN131118 IBJ131105:IBJ131118 ILF131105:ILF131118 IVB131105:IVB131118 JEX131105:JEX131118 JOT131105:JOT131118 JYP131105:JYP131118 KIL131105:KIL131118 KSH131105:KSH131118 LCD131105:LCD131118 LLZ131105:LLZ131118 LVV131105:LVV131118 MFR131105:MFR131118 MPN131105:MPN131118 MZJ131105:MZJ131118 NJF131105:NJF131118 NTB131105:NTB131118 OCX131105:OCX131118 OMT131105:OMT131118 OWP131105:OWP131118 PGL131105:PGL131118 PQH131105:PQH131118 QAD131105:QAD131118 QJZ131105:QJZ131118 QTV131105:QTV131118 RDR131105:RDR131118 RNN131105:RNN131118 RXJ131105:RXJ131118 SHF131105:SHF131118 SRB131105:SRB131118 TAX131105:TAX131118 TKT131105:TKT131118 TUP131105:TUP131118 UEL131105:UEL131118 UOH131105:UOH131118 UYD131105:UYD131118 VHZ131105:VHZ131118 VRV131105:VRV131118 WBR131105:WBR131118 WLN131105:WLN131118 WVJ131105:WVJ131118 A196641:A196654 IX196641:IX196654 ST196641:ST196654 ACP196641:ACP196654 AML196641:AML196654 AWH196641:AWH196654 BGD196641:BGD196654 BPZ196641:BPZ196654 BZV196641:BZV196654 CJR196641:CJR196654 CTN196641:CTN196654 DDJ196641:DDJ196654 DNF196641:DNF196654 DXB196641:DXB196654 EGX196641:EGX196654 EQT196641:EQT196654 FAP196641:FAP196654 FKL196641:FKL196654 FUH196641:FUH196654 GED196641:GED196654 GNZ196641:GNZ196654 GXV196641:GXV196654 HHR196641:HHR196654 HRN196641:HRN196654 IBJ196641:IBJ196654 ILF196641:ILF196654 IVB196641:IVB196654 JEX196641:JEX196654 JOT196641:JOT196654 JYP196641:JYP196654 KIL196641:KIL196654 KSH196641:KSH196654 LCD196641:LCD196654 LLZ196641:LLZ196654 LVV196641:LVV196654 MFR196641:MFR196654 MPN196641:MPN196654 MZJ196641:MZJ196654 NJF196641:NJF196654 NTB196641:NTB196654 OCX196641:OCX196654 OMT196641:OMT196654 OWP196641:OWP196654 PGL196641:PGL196654 PQH196641:PQH196654 QAD196641:QAD196654 QJZ196641:QJZ196654 QTV196641:QTV196654 RDR196641:RDR196654 RNN196641:RNN196654 RXJ196641:RXJ196654 SHF196641:SHF196654 SRB196641:SRB196654 TAX196641:TAX196654 TKT196641:TKT196654 TUP196641:TUP196654 UEL196641:UEL196654 UOH196641:UOH196654 UYD196641:UYD196654 VHZ196641:VHZ196654 VRV196641:VRV196654 WBR196641:WBR196654 WLN196641:WLN196654 WVJ196641:WVJ196654 A262177:A262190 IX262177:IX262190 ST262177:ST262190 ACP262177:ACP262190 AML262177:AML262190 AWH262177:AWH262190 BGD262177:BGD262190 BPZ262177:BPZ262190 BZV262177:BZV262190 CJR262177:CJR262190 CTN262177:CTN262190 DDJ262177:DDJ262190 DNF262177:DNF262190 DXB262177:DXB262190 EGX262177:EGX262190 EQT262177:EQT262190 FAP262177:FAP262190 FKL262177:FKL262190 FUH262177:FUH262190 GED262177:GED262190 GNZ262177:GNZ262190 GXV262177:GXV262190 HHR262177:HHR262190 HRN262177:HRN262190 IBJ262177:IBJ262190 ILF262177:ILF262190 IVB262177:IVB262190 JEX262177:JEX262190 JOT262177:JOT262190 JYP262177:JYP262190 KIL262177:KIL262190 KSH262177:KSH262190 LCD262177:LCD262190 LLZ262177:LLZ262190 LVV262177:LVV262190 MFR262177:MFR262190 MPN262177:MPN262190 MZJ262177:MZJ262190 NJF262177:NJF262190 NTB262177:NTB262190 OCX262177:OCX262190 OMT262177:OMT262190 OWP262177:OWP262190 PGL262177:PGL262190 PQH262177:PQH262190 QAD262177:QAD262190 QJZ262177:QJZ262190 QTV262177:QTV262190 RDR262177:RDR262190 RNN262177:RNN262190 RXJ262177:RXJ262190 SHF262177:SHF262190 SRB262177:SRB262190 TAX262177:TAX262190 TKT262177:TKT262190 TUP262177:TUP262190 UEL262177:UEL262190 UOH262177:UOH262190 UYD262177:UYD262190 VHZ262177:VHZ262190 VRV262177:VRV262190 WBR262177:WBR262190 WLN262177:WLN262190 WVJ262177:WVJ262190 A327713:A327726 IX327713:IX327726 ST327713:ST327726 ACP327713:ACP327726 AML327713:AML327726 AWH327713:AWH327726 BGD327713:BGD327726 BPZ327713:BPZ327726 BZV327713:BZV327726 CJR327713:CJR327726 CTN327713:CTN327726 DDJ327713:DDJ327726 DNF327713:DNF327726 DXB327713:DXB327726 EGX327713:EGX327726 EQT327713:EQT327726 FAP327713:FAP327726 FKL327713:FKL327726 FUH327713:FUH327726 GED327713:GED327726 GNZ327713:GNZ327726 GXV327713:GXV327726 HHR327713:HHR327726 HRN327713:HRN327726 IBJ327713:IBJ327726 ILF327713:ILF327726 IVB327713:IVB327726 JEX327713:JEX327726 JOT327713:JOT327726 JYP327713:JYP327726 KIL327713:KIL327726 KSH327713:KSH327726 LCD327713:LCD327726 LLZ327713:LLZ327726 LVV327713:LVV327726 MFR327713:MFR327726 MPN327713:MPN327726 MZJ327713:MZJ327726 NJF327713:NJF327726 NTB327713:NTB327726 OCX327713:OCX327726 OMT327713:OMT327726 OWP327713:OWP327726 PGL327713:PGL327726 PQH327713:PQH327726 QAD327713:QAD327726 QJZ327713:QJZ327726 QTV327713:QTV327726 RDR327713:RDR327726 RNN327713:RNN327726 RXJ327713:RXJ327726 SHF327713:SHF327726 SRB327713:SRB327726 TAX327713:TAX327726 TKT327713:TKT327726 TUP327713:TUP327726 UEL327713:UEL327726 UOH327713:UOH327726 UYD327713:UYD327726 VHZ327713:VHZ327726 VRV327713:VRV327726 WBR327713:WBR327726 WLN327713:WLN327726 WVJ327713:WVJ327726 A393249:A393262 IX393249:IX393262 ST393249:ST393262 ACP393249:ACP393262 AML393249:AML393262 AWH393249:AWH393262 BGD393249:BGD393262 BPZ393249:BPZ393262 BZV393249:BZV393262 CJR393249:CJR393262 CTN393249:CTN393262 DDJ393249:DDJ393262 DNF393249:DNF393262 DXB393249:DXB393262 EGX393249:EGX393262 EQT393249:EQT393262 FAP393249:FAP393262 FKL393249:FKL393262 FUH393249:FUH393262 GED393249:GED393262 GNZ393249:GNZ393262 GXV393249:GXV393262 HHR393249:HHR393262 HRN393249:HRN393262 IBJ393249:IBJ393262 ILF393249:ILF393262 IVB393249:IVB393262 JEX393249:JEX393262 JOT393249:JOT393262 JYP393249:JYP393262 KIL393249:KIL393262 KSH393249:KSH393262 LCD393249:LCD393262 LLZ393249:LLZ393262 LVV393249:LVV393262 MFR393249:MFR393262 MPN393249:MPN393262 MZJ393249:MZJ393262 NJF393249:NJF393262 NTB393249:NTB393262 OCX393249:OCX393262 OMT393249:OMT393262 OWP393249:OWP393262 PGL393249:PGL393262 PQH393249:PQH393262 QAD393249:QAD393262 QJZ393249:QJZ393262 QTV393249:QTV393262 RDR393249:RDR393262 RNN393249:RNN393262 RXJ393249:RXJ393262 SHF393249:SHF393262 SRB393249:SRB393262 TAX393249:TAX393262 TKT393249:TKT393262 TUP393249:TUP393262 UEL393249:UEL393262 UOH393249:UOH393262 UYD393249:UYD393262 VHZ393249:VHZ393262 VRV393249:VRV393262 WBR393249:WBR393262 WLN393249:WLN393262 WVJ393249:WVJ393262 A458785:A458798 IX458785:IX458798 ST458785:ST458798 ACP458785:ACP458798 AML458785:AML458798 AWH458785:AWH458798 BGD458785:BGD458798 BPZ458785:BPZ458798 BZV458785:BZV458798 CJR458785:CJR458798 CTN458785:CTN458798 DDJ458785:DDJ458798 DNF458785:DNF458798 DXB458785:DXB458798 EGX458785:EGX458798 EQT458785:EQT458798 FAP458785:FAP458798 FKL458785:FKL458798 FUH458785:FUH458798 GED458785:GED458798 GNZ458785:GNZ458798 GXV458785:GXV458798 HHR458785:HHR458798 HRN458785:HRN458798 IBJ458785:IBJ458798 ILF458785:ILF458798 IVB458785:IVB458798 JEX458785:JEX458798 JOT458785:JOT458798 JYP458785:JYP458798 KIL458785:KIL458798 KSH458785:KSH458798 LCD458785:LCD458798 LLZ458785:LLZ458798 LVV458785:LVV458798 MFR458785:MFR458798 MPN458785:MPN458798 MZJ458785:MZJ458798 NJF458785:NJF458798 NTB458785:NTB458798 OCX458785:OCX458798 OMT458785:OMT458798 OWP458785:OWP458798 PGL458785:PGL458798 PQH458785:PQH458798 QAD458785:QAD458798 QJZ458785:QJZ458798 QTV458785:QTV458798 RDR458785:RDR458798 RNN458785:RNN458798 RXJ458785:RXJ458798 SHF458785:SHF458798 SRB458785:SRB458798 TAX458785:TAX458798 TKT458785:TKT458798 TUP458785:TUP458798 UEL458785:UEL458798 UOH458785:UOH458798 UYD458785:UYD458798 VHZ458785:VHZ458798 VRV458785:VRV458798 WBR458785:WBR458798 WLN458785:WLN458798 WVJ458785:WVJ458798 A524321:A524334 IX524321:IX524334 ST524321:ST524334 ACP524321:ACP524334 AML524321:AML524334 AWH524321:AWH524334 BGD524321:BGD524334 BPZ524321:BPZ524334 BZV524321:BZV524334 CJR524321:CJR524334 CTN524321:CTN524334 DDJ524321:DDJ524334 DNF524321:DNF524334 DXB524321:DXB524334 EGX524321:EGX524334 EQT524321:EQT524334 FAP524321:FAP524334 FKL524321:FKL524334 FUH524321:FUH524334 GED524321:GED524334 GNZ524321:GNZ524334 GXV524321:GXV524334 HHR524321:HHR524334 HRN524321:HRN524334 IBJ524321:IBJ524334 ILF524321:ILF524334 IVB524321:IVB524334 JEX524321:JEX524334 JOT524321:JOT524334 JYP524321:JYP524334 KIL524321:KIL524334 KSH524321:KSH524334 LCD524321:LCD524334 LLZ524321:LLZ524334 LVV524321:LVV524334 MFR524321:MFR524334 MPN524321:MPN524334 MZJ524321:MZJ524334 NJF524321:NJF524334 NTB524321:NTB524334 OCX524321:OCX524334 OMT524321:OMT524334 OWP524321:OWP524334 PGL524321:PGL524334 PQH524321:PQH524334 QAD524321:QAD524334 QJZ524321:QJZ524334 QTV524321:QTV524334 RDR524321:RDR524334 RNN524321:RNN524334 RXJ524321:RXJ524334 SHF524321:SHF524334 SRB524321:SRB524334 TAX524321:TAX524334 TKT524321:TKT524334 TUP524321:TUP524334 UEL524321:UEL524334 UOH524321:UOH524334 UYD524321:UYD524334 VHZ524321:VHZ524334 VRV524321:VRV524334 WBR524321:WBR524334 WLN524321:WLN524334 WVJ524321:WVJ524334 A589857:A589870 IX589857:IX589870 ST589857:ST589870 ACP589857:ACP589870 AML589857:AML589870 AWH589857:AWH589870 BGD589857:BGD589870 BPZ589857:BPZ589870 BZV589857:BZV589870 CJR589857:CJR589870 CTN589857:CTN589870 DDJ589857:DDJ589870 DNF589857:DNF589870 DXB589857:DXB589870 EGX589857:EGX589870 EQT589857:EQT589870 FAP589857:FAP589870 FKL589857:FKL589870 FUH589857:FUH589870 GED589857:GED589870 GNZ589857:GNZ589870 GXV589857:GXV589870 HHR589857:HHR589870 HRN589857:HRN589870 IBJ589857:IBJ589870 ILF589857:ILF589870 IVB589857:IVB589870 JEX589857:JEX589870 JOT589857:JOT589870 JYP589857:JYP589870 KIL589857:KIL589870 KSH589857:KSH589870 LCD589857:LCD589870 LLZ589857:LLZ589870 LVV589857:LVV589870 MFR589857:MFR589870 MPN589857:MPN589870 MZJ589857:MZJ589870 NJF589857:NJF589870 NTB589857:NTB589870 OCX589857:OCX589870 OMT589857:OMT589870 OWP589857:OWP589870 PGL589857:PGL589870 PQH589857:PQH589870 QAD589857:QAD589870 QJZ589857:QJZ589870 QTV589857:QTV589870 RDR589857:RDR589870 RNN589857:RNN589870 RXJ589857:RXJ589870 SHF589857:SHF589870 SRB589857:SRB589870 TAX589857:TAX589870 TKT589857:TKT589870 TUP589857:TUP589870 UEL589857:UEL589870 UOH589857:UOH589870 UYD589857:UYD589870 VHZ589857:VHZ589870 VRV589857:VRV589870 WBR589857:WBR589870 WLN589857:WLN589870 WVJ589857:WVJ589870 A655393:A655406 IX655393:IX655406 ST655393:ST655406 ACP655393:ACP655406 AML655393:AML655406 AWH655393:AWH655406 BGD655393:BGD655406 BPZ655393:BPZ655406 BZV655393:BZV655406 CJR655393:CJR655406 CTN655393:CTN655406 DDJ655393:DDJ655406 DNF655393:DNF655406 DXB655393:DXB655406 EGX655393:EGX655406 EQT655393:EQT655406 FAP655393:FAP655406 FKL655393:FKL655406 FUH655393:FUH655406 GED655393:GED655406 GNZ655393:GNZ655406 GXV655393:GXV655406 HHR655393:HHR655406 HRN655393:HRN655406 IBJ655393:IBJ655406 ILF655393:ILF655406 IVB655393:IVB655406 JEX655393:JEX655406 JOT655393:JOT655406 JYP655393:JYP655406 KIL655393:KIL655406 KSH655393:KSH655406 LCD655393:LCD655406 LLZ655393:LLZ655406 LVV655393:LVV655406 MFR655393:MFR655406 MPN655393:MPN655406 MZJ655393:MZJ655406 NJF655393:NJF655406 NTB655393:NTB655406 OCX655393:OCX655406 OMT655393:OMT655406 OWP655393:OWP655406 PGL655393:PGL655406 PQH655393:PQH655406 QAD655393:QAD655406 QJZ655393:QJZ655406 QTV655393:QTV655406 RDR655393:RDR655406 RNN655393:RNN655406 RXJ655393:RXJ655406 SHF655393:SHF655406 SRB655393:SRB655406 TAX655393:TAX655406 TKT655393:TKT655406 TUP655393:TUP655406 UEL655393:UEL655406 UOH655393:UOH655406 UYD655393:UYD655406 VHZ655393:VHZ655406 VRV655393:VRV655406 WBR655393:WBR655406 WLN655393:WLN655406 WVJ655393:WVJ655406 A720929:A720942 IX720929:IX720942 ST720929:ST720942 ACP720929:ACP720942 AML720929:AML720942 AWH720929:AWH720942 BGD720929:BGD720942 BPZ720929:BPZ720942 BZV720929:BZV720942 CJR720929:CJR720942 CTN720929:CTN720942 DDJ720929:DDJ720942 DNF720929:DNF720942 DXB720929:DXB720942 EGX720929:EGX720942 EQT720929:EQT720942 FAP720929:FAP720942 FKL720929:FKL720942 FUH720929:FUH720942 GED720929:GED720942 GNZ720929:GNZ720942 GXV720929:GXV720942 HHR720929:HHR720942 HRN720929:HRN720942 IBJ720929:IBJ720942 ILF720929:ILF720942 IVB720929:IVB720942 JEX720929:JEX720942 JOT720929:JOT720942 JYP720929:JYP720942 KIL720929:KIL720942 KSH720929:KSH720942 LCD720929:LCD720942 LLZ720929:LLZ720942 LVV720929:LVV720942 MFR720929:MFR720942 MPN720929:MPN720942 MZJ720929:MZJ720942 NJF720929:NJF720942 NTB720929:NTB720942 OCX720929:OCX720942 OMT720929:OMT720942 OWP720929:OWP720942 PGL720929:PGL720942 PQH720929:PQH720942 QAD720929:QAD720942 QJZ720929:QJZ720942 QTV720929:QTV720942 RDR720929:RDR720942 RNN720929:RNN720942 RXJ720929:RXJ720942 SHF720929:SHF720942 SRB720929:SRB720942 TAX720929:TAX720942 TKT720929:TKT720942 TUP720929:TUP720942 UEL720929:UEL720942 UOH720929:UOH720942 UYD720929:UYD720942 VHZ720929:VHZ720942 VRV720929:VRV720942 WBR720929:WBR720942 WLN720929:WLN720942 WVJ720929:WVJ720942 A786465:A786478 IX786465:IX786478 ST786465:ST786478 ACP786465:ACP786478 AML786465:AML786478 AWH786465:AWH786478 BGD786465:BGD786478 BPZ786465:BPZ786478 BZV786465:BZV786478 CJR786465:CJR786478 CTN786465:CTN786478 DDJ786465:DDJ786478 DNF786465:DNF786478 DXB786465:DXB786478 EGX786465:EGX786478 EQT786465:EQT786478 FAP786465:FAP786478 FKL786465:FKL786478 FUH786465:FUH786478 GED786465:GED786478 GNZ786465:GNZ786478 GXV786465:GXV786478 HHR786465:HHR786478 HRN786465:HRN786478 IBJ786465:IBJ786478 ILF786465:ILF786478 IVB786465:IVB786478 JEX786465:JEX786478 JOT786465:JOT786478 JYP786465:JYP786478 KIL786465:KIL786478 KSH786465:KSH786478 LCD786465:LCD786478 LLZ786465:LLZ786478 LVV786465:LVV786478 MFR786465:MFR786478 MPN786465:MPN786478 MZJ786465:MZJ786478 NJF786465:NJF786478 NTB786465:NTB786478 OCX786465:OCX786478 OMT786465:OMT786478 OWP786465:OWP786478 PGL786465:PGL786478 PQH786465:PQH786478 QAD786465:QAD786478 QJZ786465:QJZ786478 QTV786465:QTV786478 RDR786465:RDR786478 RNN786465:RNN786478 RXJ786465:RXJ786478 SHF786465:SHF786478 SRB786465:SRB786478 TAX786465:TAX786478 TKT786465:TKT786478 TUP786465:TUP786478 UEL786465:UEL786478 UOH786465:UOH786478 UYD786465:UYD786478 VHZ786465:VHZ786478 VRV786465:VRV786478 WBR786465:WBR786478 WLN786465:WLN786478 WVJ786465:WVJ786478 A852001:A852014 IX852001:IX852014 ST852001:ST852014 ACP852001:ACP852014 AML852001:AML852014 AWH852001:AWH852014 BGD852001:BGD852014 BPZ852001:BPZ852014 BZV852001:BZV852014 CJR852001:CJR852014 CTN852001:CTN852014 DDJ852001:DDJ852014 DNF852001:DNF852014 DXB852001:DXB852014 EGX852001:EGX852014 EQT852001:EQT852014 FAP852001:FAP852014 FKL852001:FKL852014 FUH852001:FUH852014 GED852001:GED852014 GNZ852001:GNZ852014 GXV852001:GXV852014 HHR852001:HHR852014 HRN852001:HRN852014 IBJ852001:IBJ852014 ILF852001:ILF852014 IVB852001:IVB852014 JEX852001:JEX852014 JOT852001:JOT852014 JYP852001:JYP852014 KIL852001:KIL852014 KSH852001:KSH852014 LCD852001:LCD852014 LLZ852001:LLZ852014 LVV852001:LVV852014 MFR852001:MFR852014 MPN852001:MPN852014 MZJ852001:MZJ852014 NJF852001:NJF852014 NTB852001:NTB852014 OCX852001:OCX852014 OMT852001:OMT852014 OWP852001:OWP852014 PGL852001:PGL852014 PQH852001:PQH852014 QAD852001:QAD852014 QJZ852001:QJZ852014 QTV852001:QTV852014 RDR852001:RDR852014 RNN852001:RNN852014 RXJ852001:RXJ852014 SHF852001:SHF852014 SRB852001:SRB852014 TAX852001:TAX852014 TKT852001:TKT852014 TUP852001:TUP852014 UEL852001:UEL852014 UOH852001:UOH852014 UYD852001:UYD852014 VHZ852001:VHZ852014 VRV852001:VRV852014 WBR852001:WBR852014 WLN852001:WLN852014 WVJ852001:WVJ852014 A917537:A917550 IX917537:IX917550 ST917537:ST917550 ACP917537:ACP917550 AML917537:AML917550 AWH917537:AWH917550 BGD917537:BGD917550 BPZ917537:BPZ917550 BZV917537:BZV917550 CJR917537:CJR917550 CTN917537:CTN917550 DDJ917537:DDJ917550 DNF917537:DNF917550 DXB917537:DXB917550 EGX917537:EGX917550 EQT917537:EQT917550 FAP917537:FAP917550 FKL917537:FKL917550 FUH917537:FUH917550 GED917537:GED917550 GNZ917537:GNZ917550 GXV917537:GXV917550 HHR917537:HHR917550 HRN917537:HRN917550 IBJ917537:IBJ917550 ILF917537:ILF917550 IVB917537:IVB917550 JEX917537:JEX917550 JOT917537:JOT917550 JYP917537:JYP917550 KIL917537:KIL917550 KSH917537:KSH917550 LCD917537:LCD917550 LLZ917537:LLZ917550 LVV917537:LVV917550 MFR917537:MFR917550 MPN917537:MPN917550 MZJ917537:MZJ917550 NJF917537:NJF917550 NTB917537:NTB917550 OCX917537:OCX917550 OMT917537:OMT917550 OWP917537:OWP917550 PGL917537:PGL917550 PQH917537:PQH917550 QAD917537:QAD917550 QJZ917537:QJZ917550 QTV917537:QTV917550 RDR917537:RDR917550 RNN917537:RNN917550 RXJ917537:RXJ917550 SHF917537:SHF917550 SRB917537:SRB917550 TAX917537:TAX917550 TKT917537:TKT917550 TUP917537:TUP917550 UEL917537:UEL917550 UOH917537:UOH917550 UYD917537:UYD917550 VHZ917537:VHZ917550 VRV917537:VRV917550 WBR917537:WBR917550 WLN917537:WLN917550 WVJ917537:WVJ917550 A983073:A983086 IX983073:IX983086 ST983073:ST983086 ACP983073:ACP983086 AML983073:AML983086 AWH983073:AWH983086 BGD983073:BGD983086 BPZ983073:BPZ983086 BZV983073:BZV983086 CJR983073:CJR983086 CTN983073:CTN983086 DDJ983073:DDJ983086 DNF983073:DNF983086 DXB983073:DXB983086 EGX983073:EGX983086 EQT983073:EQT983086 FAP983073:FAP983086 FKL983073:FKL983086 FUH983073:FUH983086 GED983073:GED983086 GNZ983073:GNZ983086 GXV983073:GXV983086 HHR983073:HHR983086 HRN983073:HRN983086 IBJ983073:IBJ983086 ILF983073:ILF983086 IVB983073:IVB983086 JEX983073:JEX983086 JOT983073:JOT983086 JYP983073:JYP983086 KIL983073:KIL983086 KSH983073:KSH983086 LCD983073:LCD983086 LLZ983073:LLZ983086 LVV983073:LVV983086 MFR983073:MFR983086 MPN983073:MPN983086 MZJ983073:MZJ983086 NJF983073:NJF983086 NTB983073:NTB983086 OCX983073:OCX983086 OMT983073:OMT983086 OWP983073:OWP983086 PGL983073:PGL983086 PQH983073:PQH983086 QAD983073:QAD983086 QJZ983073:QJZ983086 QTV983073:QTV983086 RDR983073:RDR983086 RNN983073:RNN983086 RXJ983073:RXJ983086 SHF983073:SHF983086 SRB983073:SRB983086 TAX983073:TAX983086 TKT983073:TKT983086 TUP983073:TUP983086 UEL983073:UEL983086 UOH983073:UOH983086 UYD983073:UYD983086 VHZ983073:VHZ983086 VRV983073:VRV983086 WBR983073:WBR983086 WLN983073:WLN983086 WVJ983073:WVJ983086 A67:A73 IX67:IX73 ST67:ST73 ACP67:ACP73 AML67:AML73 AWH67:AWH73 BGD67:BGD73 BPZ67:BPZ73 BZV67:BZV73 CJR67:CJR73 CTN67:CTN73 DDJ67:DDJ73 DNF67:DNF73 DXB67:DXB73 EGX67:EGX73 EQT67:EQT73 FAP67:FAP73 FKL67:FKL73 FUH67:FUH73 GED67:GED73 GNZ67:GNZ73 GXV67:GXV73 HHR67:HHR73 HRN67:HRN73 IBJ67:IBJ73 ILF67:ILF73 IVB67:IVB73 JEX67:JEX73 JOT67:JOT73 JYP67:JYP73 KIL67:KIL73 KSH67:KSH73 LCD67:LCD73 LLZ67:LLZ73 LVV67:LVV73 MFR67:MFR73 MPN67:MPN73 MZJ67:MZJ73 NJF67:NJF73 NTB67:NTB73 OCX67:OCX73 OMT67:OMT73 OWP67:OWP73 PGL67:PGL73 PQH67:PQH73 QAD67:QAD73 QJZ67:QJZ73 QTV67:QTV73 RDR67:RDR73 RNN67:RNN73 RXJ67:RXJ73 SHF67:SHF73 SRB67:SRB73 TAX67:TAX73 TKT67:TKT73 TUP67:TUP73 UEL67:UEL73 UOH67:UOH73 UYD67:UYD73 VHZ67:VHZ73 VRV67:VRV73 WBR67:WBR73 WLN67:WLN73 WVJ67:WVJ73 A65611:A65617 IX65611:IX65617 ST65611:ST65617 ACP65611:ACP65617 AML65611:AML65617 AWH65611:AWH65617 BGD65611:BGD65617 BPZ65611:BPZ65617 BZV65611:BZV65617 CJR65611:CJR65617 CTN65611:CTN65617 DDJ65611:DDJ65617 DNF65611:DNF65617 DXB65611:DXB65617 EGX65611:EGX65617 EQT65611:EQT65617 FAP65611:FAP65617 FKL65611:FKL65617 FUH65611:FUH65617 GED65611:GED65617 GNZ65611:GNZ65617 GXV65611:GXV65617 HHR65611:HHR65617 HRN65611:HRN65617 IBJ65611:IBJ65617 ILF65611:ILF65617 IVB65611:IVB65617 JEX65611:JEX65617 JOT65611:JOT65617 JYP65611:JYP65617 KIL65611:KIL65617 KSH65611:KSH65617 LCD65611:LCD65617 LLZ65611:LLZ65617 LVV65611:LVV65617 MFR65611:MFR65617 MPN65611:MPN65617 MZJ65611:MZJ65617 NJF65611:NJF65617 NTB65611:NTB65617 OCX65611:OCX65617 OMT65611:OMT65617 OWP65611:OWP65617 PGL65611:PGL65617 PQH65611:PQH65617 QAD65611:QAD65617 QJZ65611:QJZ65617 QTV65611:QTV65617 RDR65611:RDR65617 RNN65611:RNN65617 RXJ65611:RXJ65617 SHF65611:SHF65617 SRB65611:SRB65617 TAX65611:TAX65617 TKT65611:TKT65617 TUP65611:TUP65617 UEL65611:UEL65617 UOH65611:UOH65617 UYD65611:UYD65617 VHZ65611:VHZ65617 VRV65611:VRV65617 WBR65611:WBR65617 WLN65611:WLN65617 WVJ65611:WVJ65617 A131147:A131153 IX131147:IX131153 ST131147:ST131153 ACP131147:ACP131153 AML131147:AML131153 AWH131147:AWH131153 BGD131147:BGD131153 BPZ131147:BPZ131153 BZV131147:BZV131153 CJR131147:CJR131153 CTN131147:CTN131153 DDJ131147:DDJ131153 DNF131147:DNF131153 DXB131147:DXB131153 EGX131147:EGX131153 EQT131147:EQT131153 FAP131147:FAP131153 FKL131147:FKL131153 FUH131147:FUH131153 GED131147:GED131153 GNZ131147:GNZ131153 GXV131147:GXV131153 HHR131147:HHR131153 HRN131147:HRN131153 IBJ131147:IBJ131153 ILF131147:ILF131153 IVB131147:IVB131153 JEX131147:JEX131153 JOT131147:JOT131153 JYP131147:JYP131153 KIL131147:KIL131153 KSH131147:KSH131153 LCD131147:LCD131153 LLZ131147:LLZ131153 LVV131147:LVV131153 MFR131147:MFR131153 MPN131147:MPN131153 MZJ131147:MZJ131153 NJF131147:NJF131153 NTB131147:NTB131153 OCX131147:OCX131153 OMT131147:OMT131153 OWP131147:OWP131153 PGL131147:PGL131153 PQH131147:PQH131153 QAD131147:QAD131153 QJZ131147:QJZ131153 QTV131147:QTV131153 RDR131147:RDR131153 RNN131147:RNN131153 RXJ131147:RXJ131153 SHF131147:SHF131153 SRB131147:SRB131153 TAX131147:TAX131153 TKT131147:TKT131153 TUP131147:TUP131153 UEL131147:UEL131153 UOH131147:UOH131153 UYD131147:UYD131153 VHZ131147:VHZ131153 VRV131147:VRV131153 WBR131147:WBR131153 WLN131147:WLN131153 WVJ131147:WVJ131153 A196683:A196689 IX196683:IX196689 ST196683:ST196689 ACP196683:ACP196689 AML196683:AML196689 AWH196683:AWH196689 BGD196683:BGD196689 BPZ196683:BPZ196689 BZV196683:BZV196689 CJR196683:CJR196689 CTN196683:CTN196689 DDJ196683:DDJ196689 DNF196683:DNF196689 DXB196683:DXB196689 EGX196683:EGX196689 EQT196683:EQT196689 FAP196683:FAP196689 FKL196683:FKL196689 FUH196683:FUH196689 GED196683:GED196689 GNZ196683:GNZ196689 GXV196683:GXV196689 HHR196683:HHR196689 HRN196683:HRN196689 IBJ196683:IBJ196689 ILF196683:ILF196689 IVB196683:IVB196689 JEX196683:JEX196689 JOT196683:JOT196689 JYP196683:JYP196689 KIL196683:KIL196689 KSH196683:KSH196689 LCD196683:LCD196689 LLZ196683:LLZ196689 LVV196683:LVV196689 MFR196683:MFR196689 MPN196683:MPN196689 MZJ196683:MZJ196689 NJF196683:NJF196689 NTB196683:NTB196689 OCX196683:OCX196689 OMT196683:OMT196689 OWP196683:OWP196689 PGL196683:PGL196689 PQH196683:PQH196689 QAD196683:QAD196689 QJZ196683:QJZ196689 QTV196683:QTV196689 RDR196683:RDR196689 RNN196683:RNN196689 RXJ196683:RXJ196689 SHF196683:SHF196689 SRB196683:SRB196689 TAX196683:TAX196689 TKT196683:TKT196689 TUP196683:TUP196689 UEL196683:UEL196689 UOH196683:UOH196689 UYD196683:UYD196689 VHZ196683:VHZ196689 VRV196683:VRV196689 WBR196683:WBR196689 WLN196683:WLN196689 WVJ196683:WVJ196689 A262219:A262225 IX262219:IX262225 ST262219:ST262225 ACP262219:ACP262225 AML262219:AML262225 AWH262219:AWH262225 BGD262219:BGD262225 BPZ262219:BPZ262225 BZV262219:BZV262225 CJR262219:CJR262225 CTN262219:CTN262225 DDJ262219:DDJ262225 DNF262219:DNF262225 DXB262219:DXB262225 EGX262219:EGX262225 EQT262219:EQT262225 FAP262219:FAP262225 FKL262219:FKL262225 FUH262219:FUH262225 GED262219:GED262225 GNZ262219:GNZ262225 GXV262219:GXV262225 HHR262219:HHR262225 HRN262219:HRN262225 IBJ262219:IBJ262225 ILF262219:ILF262225 IVB262219:IVB262225 JEX262219:JEX262225 JOT262219:JOT262225 JYP262219:JYP262225 KIL262219:KIL262225 KSH262219:KSH262225 LCD262219:LCD262225 LLZ262219:LLZ262225 LVV262219:LVV262225 MFR262219:MFR262225 MPN262219:MPN262225 MZJ262219:MZJ262225 NJF262219:NJF262225 NTB262219:NTB262225 OCX262219:OCX262225 OMT262219:OMT262225 OWP262219:OWP262225 PGL262219:PGL262225 PQH262219:PQH262225 QAD262219:QAD262225 QJZ262219:QJZ262225 QTV262219:QTV262225 RDR262219:RDR262225 RNN262219:RNN262225 RXJ262219:RXJ262225 SHF262219:SHF262225 SRB262219:SRB262225 TAX262219:TAX262225 TKT262219:TKT262225 TUP262219:TUP262225 UEL262219:UEL262225 UOH262219:UOH262225 UYD262219:UYD262225 VHZ262219:VHZ262225 VRV262219:VRV262225 WBR262219:WBR262225 WLN262219:WLN262225 WVJ262219:WVJ262225 A327755:A327761 IX327755:IX327761 ST327755:ST327761 ACP327755:ACP327761 AML327755:AML327761 AWH327755:AWH327761 BGD327755:BGD327761 BPZ327755:BPZ327761 BZV327755:BZV327761 CJR327755:CJR327761 CTN327755:CTN327761 DDJ327755:DDJ327761 DNF327755:DNF327761 DXB327755:DXB327761 EGX327755:EGX327761 EQT327755:EQT327761 FAP327755:FAP327761 FKL327755:FKL327761 FUH327755:FUH327761 GED327755:GED327761 GNZ327755:GNZ327761 GXV327755:GXV327761 HHR327755:HHR327761 HRN327755:HRN327761 IBJ327755:IBJ327761 ILF327755:ILF327761 IVB327755:IVB327761 JEX327755:JEX327761 JOT327755:JOT327761 JYP327755:JYP327761 KIL327755:KIL327761 KSH327755:KSH327761 LCD327755:LCD327761 LLZ327755:LLZ327761 LVV327755:LVV327761 MFR327755:MFR327761 MPN327755:MPN327761 MZJ327755:MZJ327761 NJF327755:NJF327761 NTB327755:NTB327761 OCX327755:OCX327761 OMT327755:OMT327761 OWP327755:OWP327761 PGL327755:PGL327761 PQH327755:PQH327761 QAD327755:QAD327761 QJZ327755:QJZ327761 QTV327755:QTV327761 RDR327755:RDR327761 RNN327755:RNN327761 RXJ327755:RXJ327761 SHF327755:SHF327761 SRB327755:SRB327761 TAX327755:TAX327761 TKT327755:TKT327761 TUP327755:TUP327761 UEL327755:UEL327761 UOH327755:UOH327761 UYD327755:UYD327761 VHZ327755:VHZ327761 VRV327755:VRV327761 WBR327755:WBR327761 WLN327755:WLN327761 WVJ327755:WVJ327761 A393291:A393297 IX393291:IX393297 ST393291:ST393297 ACP393291:ACP393297 AML393291:AML393297 AWH393291:AWH393297 BGD393291:BGD393297 BPZ393291:BPZ393297 BZV393291:BZV393297 CJR393291:CJR393297 CTN393291:CTN393297 DDJ393291:DDJ393297 DNF393291:DNF393297 DXB393291:DXB393297 EGX393291:EGX393297 EQT393291:EQT393297 FAP393291:FAP393297 FKL393291:FKL393297 FUH393291:FUH393297 GED393291:GED393297 GNZ393291:GNZ393297 GXV393291:GXV393297 HHR393291:HHR393297 HRN393291:HRN393297 IBJ393291:IBJ393297 ILF393291:ILF393297 IVB393291:IVB393297 JEX393291:JEX393297 JOT393291:JOT393297 JYP393291:JYP393297 KIL393291:KIL393297 KSH393291:KSH393297 LCD393291:LCD393297 LLZ393291:LLZ393297 LVV393291:LVV393297 MFR393291:MFR393297 MPN393291:MPN393297 MZJ393291:MZJ393297 NJF393291:NJF393297 NTB393291:NTB393297 OCX393291:OCX393297 OMT393291:OMT393297 OWP393291:OWP393297 PGL393291:PGL393297 PQH393291:PQH393297 QAD393291:QAD393297 QJZ393291:QJZ393297 QTV393291:QTV393297 RDR393291:RDR393297 RNN393291:RNN393297 RXJ393291:RXJ393297 SHF393291:SHF393297 SRB393291:SRB393297 TAX393291:TAX393297 TKT393291:TKT393297 TUP393291:TUP393297 UEL393291:UEL393297 UOH393291:UOH393297 UYD393291:UYD393297 VHZ393291:VHZ393297 VRV393291:VRV393297 WBR393291:WBR393297 WLN393291:WLN393297 WVJ393291:WVJ393297 A458827:A458833 IX458827:IX458833 ST458827:ST458833 ACP458827:ACP458833 AML458827:AML458833 AWH458827:AWH458833 BGD458827:BGD458833 BPZ458827:BPZ458833 BZV458827:BZV458833 CJR458827:CJR458833 CTN458827:CTN458833 DDJ458827:DDJ458833 DNF458827:DNF458833 DXB458827:DXB458833 EGX458827:EGX458833 EQT458827:EQT458833 FAP458827:FAP458833 FKL458827:FKL458833 FUH458827:FUH458833 GED458827:GED458833 GNZ458827:GNZ458833 GXV458827:GXV458833 HHR458827:HHR458833 HRN458827:HRN458833 IBJ458827:IBJ458833 ILF458827:ILF458833 IVB458827:IVB458833 JEX458827:JEX458833 JOT458827:JOT458833 JYP458827:JYP458833 KIL458827:KIL458833 KSH458827:KSH458833 LCD458827:LCD458833 LLZ458827:LLZ458833 LVV458827:LVV458833 MFR458827:MFR458833 MPN458827:MPN458833 MZJ458827:MZJ458833 NJF458827:NJF458833 NTB458827:NTB458833 OCX458827:OCX458833 OMT458827:OMT458833 OWP458827:OWP458833 PGL458827:PGL458833 PQH458827:PQH458833 QAD458827:QAD458833 QJZ458827:QJZ458833 QTV458827:QTV458833 RDR458827:RDR458833 RNN458827:RNN458833 RXJ458827:RXJ458833 SHF458827:SHF458833 SRB458827:SRB458833 TAX458827:TAX458833 TKT458827:TKT458833 TUP458827:TUP458833 UEL458827:UEL458833 UOH458827:UOH458833 UYD458827:UYD458833 VHZ458827:VHZ458833 VRV458827:VRV458833 WBR458827:WBR458833 WLN458827:WLN458833 WVJ458827:WVJ458833 A524363:A524369 IX524363:IX524369 ST524363:ST524369 ACP524363:ACP524369 AML524363:AML524369 AWH524363:AWH524369 BGD524363:BGD524369 BPZ524363:BPZ524369 BZV524363:BZV524369 CJR524363:CJR524369 CTN524363:CTN524369 DDJ524363:DDJ524369 DNF524363:DNF524369 DXB524363:DXB524369 EGX524363:EGX524369 EQT524363:EQT524369 FAP524363:FAP524369 FKL524363:FKL524369 FUH524363:FUH524369 GED524363:GED524369 GNZ524363:GNZ524369 GXV524363:GXV524369 HHR524363:HHR524369 HRN524363:HRN524369 IBJ524363:IBJ524369 ILF524363:ILF524369 IVB524363:IVB524369 JEX524363:JEX524369 JOT524363:JOT524369 JYP524363:JYP524369 KIL524363:KIL524369 KSH524363:KSH524369 LCD524363:LCD524369 LLZ524363:LLZ524369 LVV524363:LVV524369 MFR524363:MFR524369 MPN524363:MPN524369 MZJ524363:MZJ524369 NJF524363:NJF524369 NTB524363:NTB524369 OCX524363:OCX524369 OMT524363:OMT524369 OWP524363:OWP524369 PGL524363:PGL524369 PQH524363:PQH524369 QAD524363:QAD524369 QJZ524363:QJZ524369 QTV524363:QTV524369 RDR524363:RDR524369 RNN524363:RNN524369 RXJ524363:RXJ524369 SHF524363:SHF524369 SRB524363:SRB524369 TAX524363:TAX524369 TKT524363:TKT524369 TUP524363:TUP524369 UEL524363:UEL524369 UOH524363:UOH524369 UYD524363:UYD524369 VHZ524363:VHZ524369 VRV524363:VRV524369 WBR524363:WBR524369 WLN524363:WLN524369 WVJ524363:WVJ524369 A589899:A589905 IX589899:IX589905 ST589899:ST589905 ACP589899:ACP589905 AML589899:AML589905 AWH589899:AWH589905 BGD589899:BGD589905 BPZ589899:BPZ589905 BZV589899:BZV589905 CJR589899:CJR589905 CTN589899:CTN589905 DDJ589899:DDJ589905 DNF589899:DNF589905 DXB589899:DXB589905 EGX589899:EGX589905 EQT589899:EQT589905 FAP589899:FAP589905 FKL589899:FKL589905 FUH589899:FUH589905 GED589899:GED589905 GNZ589899:GNZ589905 GXV589899:GXV589905 HHR589899:HHR589905 HRN589899:HRN589905 IBJ589899:IBJ589905 ILF589899:ILF589905 IVB589899:IVB589905 JEX589899:JEX589905 JOT589899:JOT589905 JYP589899:JYP589905 KIL589899:KIL589905 KSH589899:KSH589905 LCD589899:LCD589905 LLZ589899:LLZ589905 LVV589899:LVV589905 MFR589899:MFR589905 MPN589899:MPN589905 MZJ589899:MZJ589905 NJF589899:NJF589905 NTB589899:NTB589905 OCX589899:OCX589905 OMT589899:OMT589905 OWP589899:OWP589905 PGL589899:PGL589905 PQH589899:PQH589905 QAD589899:QAD589905 QJZ589899:QJZ589905 QTV589899:QTV589905 RDR589899:RDR589905 RNN589899:RNN589905 RXJ589899:RXJ589905 SHF589899:SHF589905 SRB589899:SRB589905 TAX589899:TAX589905 TKT589899:TKT589905 TUP589899:TUP589905 UEL589899:UEL589905 UOH589899:UOH589905 UYD589899:UYD589905 VHZ589899:VHZ589905 VRV589899:VRV589905 WBR589899:WBR589905 WLN589899:WLN589905 WVJ589899:WVJ589905 A655435:A655441 IX655435:IX655441 ST655435:ST655441 ACP655435:ACP655441 AML655435:AML655441 AWH655435:AWH655441 BGD655435:BGD655441 BPZ655435:BPZ655441 BZV655435:BZV655441 CJR655435:CJR655441 CTN655435:CTN655441 DDJ655435:DDJ655441 DNF655435:DNF655441 DXB655435:DXB655441 EGX655435:EGX655441 EQT655435:EQT655441 FAP655435:FAP655441 FKL655435:FKL655441 FUH655435:FUH655441 GED655435:GED655441 GNZ655435:GNZ655441 GXV655435:GXV655441 HHR655435:HHR655441 HRN655435:HRN655441 IBJ655435:IBJ655441 ILF655435:ILF655441 IVB655435:IVB655441 JEX655435:JEX655441 JOT655435:JOT655441 JYP655435:JYP655441 KIL655435:KIL655441 KSH655435:KSH655441 LCD655435:LCD655441 LLZ655435:LLZ655441 LVV655435:LVV655441 MFR655435:MFR655441 MPN655435:MPN655441 MZJ655435:MZJ655441 NJF655435:NJF655441 NTB655435:NTB655441 OCX655435:OCX655441 OMT655435:OMT655441 OWP655435:OWP655441 PGL655435:PGL655441 PQH655435:PQH655441 QAD655435:QAD655441 QJZ655435:QJZ655441 QTV655435:QTV655441 RDR655435:RDR655441 RNN655435:RNN655441 RXJ655435:RXJ655441 SHF655435:SHF655441 SRB655435:SRB655441 TAX655435:TAX655441 TKT655435:TKT655441 TUP655435:TUP655441 UEL655435:UEL655441 UOH655435:UOH655441 UYD655435:UYD655441 VHZ655435:VHZ655441 VRV655435:VRV655441 WBR655435:WBR655441 WLN655435:WLN655441 WVJ655435:WVJ655441 A720971:A720977 IX720971:IX720977 ST720971:ST720977 ACP720971:ACP720977 AML720971:AML720977 AWH720971:AWH720977 BGD720971:BGD720977 BPZ720971:BPZ720977 BZV720971:BZV720977 CJR720971:CJR720977 CTN720971:CTN720977 DDJ720971:DDJ720977 DNF720971:DNF720977 DXB720971:DXB720977 EGX720971:EGX720977 EQT720971:EQT720977 FAP720971:FAP720977 FKL720971:FKL720977 FUH720971:FUH720977 GED720971:GED720977 GNZ720971:GNZ720977 GXV720971:GXV720977 HHR720971:HHR720977 HRN720971:HRN720977 IBJ720971:IBJ720977 ILF720971:ILF720977 IVB720971:IVB720977 JEX720971:JEX720977 JOT720971:JOT720977 JYP720971:JYP720977 KIL720971:KIL720977 KSH720971:KSH720977 LCD720971:LCD720977 LLZ720971:LLZ720977 LVV720971:LVV720977 MFR720971:MFR720977 MPN720971:MPN720977 MZJ720971:MZJ720977 NJF720971:NJF720977 NTB720971:NTB720977 OCX720971:OCX720977 OMT720971:OMT720977 OWP720971:OWP720977 PGL720971:PGL720977 PQH720971:PQH720977 QAD720971:QAD720977 QJZ720971:QJZ720977 QTV720971:QTV720977 RDR720971:RDR720977 RNN720971:RNN720977 RXJ720971:RXJ720977 SHF720971:SHF720977 SRB720971:SRB720977 TAX720971:TAX720977 TKT720971:TKT720977 TUP720971:TUP720977 UEL720971:UEL720977 UOH720971:UOH720977 UYD720971:UYD720977 VHZ720971:VHZ720977 VRV720971:VRV720977 WBR720971:WBR720977 WLN720971:WLN720977 WVJ720971:WVJ720977 A786507:A786513 IX786507:IX786513 ST786507:ST786513 ACP786507:ACP786513 AML786507:AML786513 AWH786507:AWH786513 BGD786507:BGD786513 BPZ786507:BPZ786513 BZV786507:BZV786513 CJR786507:CJR786513 CTN786507:CTN786513 DDJ786507:DDJ786513 DNF786507:DNF786513 DXB786507:DXB786513 EGX786507:EGX786513 EQT786507:EQT786513 FAP786507:FAP786513 FKL786507:FKL786513 FUH786507:FUH786513 GED786507:GED786513 GNZ786507:GNZ786513 GXV786507:GXV786513 HHR786507:HHR786513 HRN786507:HRN786513 IBJ786507:IBJ786513 ILF786507:ILF786513 IVB786507:IVB786513 JEX786507:JEX786513 JOT786507:JOT786513 JYP786507:JYP786513 KIL786507:KIL786513 KSH786507:KSH786513 LCD786507:LCD786513 LLZ786507:LLZ786513 LVV786507:LVV786513 MFR786507:MFR786513 MPN786507:MPN786513 MZJ786507:MZJ786513 NJF786507:NJF786513 NTB786507:NTB786513 OCX786507:OCX786513 OMT786507:OMT786513 OWP786507:OWP786513 PGL786507:PGL786513 PQH786507:PQH786513 QAD786507:QAD786513 QJZ786507:QJZ786513 QTV786507:QTV786513 RDR786507:RDR786513 RNN786507:RNN786513 RXJ786507:RXJ786513 SHF786507:SHF786513 SRB786507:SRB786513 TAX786507:TAX786513 TKT786507:TKT786513 TUP786507:TUP786513 UEL786507:UEL786513 UOH786507:UOH786513 UYD786507:UYD786513 VHZ786507:VHZ786513 VRV786507:VRV786513 WBR786507:WBR786513 WLN786507:WLN786513 WVJ786507:WVJ786513 A852043:A852049 IX852043:IX852049 ST852043:ST852049 ACP852043:ACP852049 AML852043:AML852049 AWH852043:AWH852049 BGD852043:BGD852049 BPZ852043:BPZ852049 BZV852043:BZV852049 CJR852043:CJR852049 CTN852043:CTN852049 DDJ852043:DDJ852049 DNF852043:DNF852049 DXB852043:DXB852049 EGX852043:EGX852049 EQT852043:EQT852049 FAP852043:FAP852049 FKL852043:FKL852049 FUH852043:FUH852049 GED852043:GED852049 GNZ852043:GNZ852049 GXV852043:GXV852049 HHR852043:HHR852049 HRN852043:HRN852049 IBJ852043:IBJ852049 ILF852043:ILF852049 IVB852043:IVB852049 JEX852043:JEX852049 JOT852043:JOT852049 JYP852043:JYP852049 KIL852043:KIL852049 KSH852043:KSH852049 LCD852043:LCD852049 LLZ852043:LLZ852049 LVV852043:LVV852049 MFR852043:MFR852049 MPN852043:MPN852049 MZJ852043:MZJ852049 NJF852043:NJF852049 NTB852043:NTB852049 OCX852043:OCX852049 OMT852043:OMT852049 OWP852043:OWP852049 PGL852043:PGL852049 PQH852043:PQH852049 QAD852043:QAD852049 QJZ852043:QJZ852049 QTV852043:QTV852049 RDR852043:RDR852049 RNN852043:RNN852049 RXJ852043:RXJ852049 SHF852043:SHF852049 SRB852043:SRB852049 TAX852043:TAX852049 TKT852043:TKT852049 TUP852043:TUP852049 UEL852043:UEL852049 UOH852043:UOH852049 UYD852043:UYD852049 VHZ852043:VHZ852049 VRV852043:VRV852049 WBR852043:WBR852049 WLN852043:WLN852049 WVJ852043:WVJ852049 A917579:A917585 IX917579:IX917585 ST917579:ST917585 ACP917579:ACP917585 AML917579:AML917585 AWH917579:AWH917585 BGD917579:BGD917585 BPZ917579:BPZ917585 BZV917579:BZV917585 CJR917579:CJR917585 CTN917579:CTN917585 DDJ917579:DDJ917585 DNF917579:DNF917585 DXB917579:DXB917585 EGX917579:EGX917585 EQT917579:EQT917585 FAP917579:FAP917585 FKL917579:FKL917585 FUH917579:FUH917585 GED917579:GED917585 GNZ917579:GNZ917585 GXV917579:GXV917585 HHR917579:HHR917585 HRN917579:HRN917585 IBJ917579:IBJ917585 ILF917579:ILF917585 IVB917579:IVB917585 JEX917579:JEX917585 JOT917579:JOT917585 JYP917579:JYP917585 KIL917579:KIL917585 KSH917579:KSH917585 LCD917579:LCD917585 LLZ917579:LLZ917585 LVV917579:LVV917585 MFR917579:MFR917585 MPN917579:MPN917585 MZJ917579:MZJ917585 NJF917579:NJF917585 NTB917579:NTB917585 OCX917579:OCX917585 OMT917579:OMT917585 OWP917579:OWP917585 PGL917579:PGL917585 PQH917579:PQH917585 QAD917579:QAD917585 QJZ917579:QJZ917585 QTV917579:QTV917585 RDR917579:RDR917585 RNN917579:RNN917585 RXJ917579:RXJ917585 SHF917579:SHF917585 SRB917579:SRB917585 TAX917579:TAX917585 TKT917579:TKT917585 TUP917579:TUP917585 UEL917579:UEL917585 UOH917579:UOH917585 UYD917579:UYD917585 VHZ917579:VHZ917585 VRV917579:VRV917585 WBR917579:WBR917585 WLN917579:WLN917585 WVJ917579:WVJ917585 A983115:A983121 IX983115:IX983121 ST983115:ST983121 ACP983115:ACP983121 AML983115:AML983121 AWH983115:AWH983121 BGD983115:BGD983121 BPZ983115:BPZ983121 BZV983115:BZV983121 CJR983115:CJR983121 CTN983115:CTN983121 DDJ983115:DDJ983121 DNF983115:DNF983121 DXB983115:DXB983121 EGX983115:EGX983121 EQT983115:EQT983121 FAP983115:FAP983121 FKL983115:FKL983121 FUH983115:FUH983121 GED983115:GED983121 GNZ983115:GNZ983121 GXV983115:GXV983121 HHR983115:HHR983121 HRN983115:HRN983121 IBJ983115:IBJ983121 ILF983115:ILF983121 IVB983115:IVB983121 JEX983115:JEX983121 JOT983115:JOT983121 JYP983115:JYP983121 KIL983115:KIL983121 KSH983115:KSH983121 LCD983115:LCD983121 LLZ983115:LLZ983121 LVV983115:LVV983121 MFR983115:MFR983121 MPN983115:MPN983121 MZJ983115:MZJ983121 NJF983115:NJF983121 NTB983115:NTB983121 OCX983115:OCX983121 OMT983115:OMT983121 OWP983115:OWP983121 PGL983115:PGL983121 PQH983115:PQH983121 QAD983115:QAD983121 QJZ983115:QJZ983121 QTV983115:QTV983121 RDR983115:RDR983121 RNN983115:RNN983121 RXJ983115:RXJ983121 SHF983115:SHF983121 SRB983115:SRB983121 TAX983115:TAX983121 TKT983115:TKT983121 TUP983115:TUP983121 UEL983115:UEL983121 UOH983115:UOH983121 UYD983115:UYD983121 VHZ983115:VHZ983121 VRV983115:VRV983121 WBR983115:WBR983121 WLN983115:WLN983121 WVJ983115:WVJ983121 A65602:A65609 IX65602:IX65609 ST65602:ST65609 ACP65602:ACP65609 AML65602:AML65609 AWH65602:AWH65609 BGD65602:BGD65609 BPZ65602:BPZ65609 BZV65602:BZV65609 CJR65602:CJR65609 CTN65602:CTN65609 DDJ65602:DDJ65609 DNF65602:DNF65609 DXB65602:DXB65609 EGX65602:EGX65609 EQT65602:EQT65609 FAP65602:FAP65609 FKL65602:FKL65609 FUH65602:FUH65609 GED65602:GED65609 GNZ65602:GNZ65609 GXV65602:GXV65609 HHR65602:HHR65609 HRN65602:HRN65609 IBJ65602:IBJ65609 ILF65602:ILF65609 IVB65602:IVB65609 JEX65602:JEX65609 JOT65602:JOT65609 JYP65602:JYP65609 KIL65602:KIL65609 KSH65602:KSH65609 LCD65602:LCD65609 LLZ65602:LLZ65609 LVV65602:LVV65609 MFR65602:MFR65609 MPN65602:MPN65609 MZJ65602:MZJ65609 NJF65602:NJF65609 NTB65602:NTB65609 OCX65602:OCX65609 OMT65602:OMT65609 OWP65602:OWP65609 PGL65602:PGL65609 PQH65602:PQH65609 QAD65602:QAD65609 QJZ65602:QJZ65609 QTV65602:QTV65609 RDR65602:RDR65609 RNN65602:RNN65609 RXJ65602:RXJ65609 SHF65602:SHF65609 SRB65602:SRB65609 TAX65602:TAX65609 TKT65602:TKT65609 TUP65602:TUP65609 UEL65602:UEL65609 UOH65602:UOH65609 UYD65602:UYD65609 VHZ65602:VHZ65609 VRV65602:VRV65609 WBR65602:WBR65609 WLN65602:WLN65609 WVJ65602:WVJ65609 A131138:A131145 IX131138:IX131145 ST131138:ST131145 ACP131138:ACP131145 AML131138:AML131145 AWH131138:AWH131145 BGD131138:BGD131145 BPZ131138:BPZ131145 BZV131138:BZV131145 CJR131138:CJR131145 CTN131138:CTN131145 DDJ131138:DDJ131145 DNF131138:DNF131145 DXB131138:DXB131145 EGX131138:EGX131145 EQT131138:EQT131145 FAP131138:FAP131145 FKL131138:FKL131145 FUH131138:FUH131145 GED131138:GED131145 GNZ131138:GNZ131145 GXV131138:GXV131145 HHR131138:HHR131145 HRN131138:HRN131145 IBJ131138:IBJ131145 ILF131138:ILF131145 IVB131138:IVB131145 JEX131138:JEX131145 JOT131138:JOT131145 JYP131138:JYP131145 KIL131138:KIL131145 KSH131138:KSH131145 LCD131138:LCD131145 LLZ131138:LLZ131145 LVV131138:LVV131145 MFR131138:MFR131145 MPN131138:MPN131145 MZJ131138:MZJ131145 NJF131138:NJF131145 NTB131138:NTB131145 OCX131138:OCX131145 OMT131138:OMT131145 OWP131138:OWP131145 PGL131138:PGL131145 PQH131138:PQH131145 QAD131138:QAD131145 QJZ131138:QJZ131145 QTV131138:QTV131145 RDR131138:RDR131145 RNN131138:RNN131145 RXJ131138:RXJ131145 SHF131138:SHF131145 SRB131138:SRB131145 TAX131138:TAX131145 TKT131138:TKT131145 TUP131138:TUP131145 UEL131138:UEL131145 UOH131138:UOH131145 UYD131138:UYD131145 VHZ131138:VHZ131145 VRV131138:VRV131145 WBR131138:WBR131145 WLN131138:WLN131145 WVJ131138:WVJ131145 A196674:A196681 IX196674:IX196681 ST196674:ST196681 ACP196674:ACP196681 AML196674:AML196681 AWH196674:AWH196681 BGD196674:BGD196681 BPZ196674:BPZ196681 BZV196674:BZV196681 CJR196674:CJR196681 CTN196674:CTN196681 DDJ196674:DDJ196681 DNF196674:DNF196681 DXB196674:DXB196681 EGX196674:EGX196681 EQT196674:EQT196681 FAP196674:FAP196681 FKL196674:FKL196681 FUH196674:FUH196681 GED196674:GED196681 GNZ196674:GNZ196681 GXV196674:GXV196681 HHR196674:HHR196681 HRN196674:HRN196681 IBJ196674:IBJ196681 ILF196674:ILF196681 IVB196674:IVB196681 JEX196674:JEX196681 JOT196674:JOT196681 JYP196674:JYP196681 KIL196674:KIL196681 KSH196674:KSH196681 LCD196674:LCD196681 LLZ196674:LLZ196681 LVV196674:LVV196681 MFR196674:MFR196681 MPN196674:MPN196681 MZJ196674:MZJ196681 NJF196674:NJF196681 NTB196674:NTB196681 OCX196674:OCX196681 OMT196674:OMT196681 OWP196674:OWP196681 PGL196674:PGL196681 PQH196674:PQH196681 QAD196674:QAD196681 QJZ196674:QJZ196681 QTV196674:QTV196681 RDR196674:RDR196681 RNN196674:RNN196681 RXJ196674:RXJ196681 SHF196674:SHF196681 SRB196674:SRB196681 TAX196674:TAX196681 TKT196674:TKT196681 TUP196674:TUP196681 UEL196674:UEL196681 UOH196674:UOH196681 UYD196674:UYD196681 VHZ196674:VHZ196681 VRV196674:VRV196681 WBR196674:WBR196681 WLN196674:WLN196681 WVJ196674:WVJ196681 A262210:A262217 IX262210:IX262217 ST262210:ST262217 ACP262210:ACP262217 AML262210:AML262217 AWH262210:AWH262217 BGD262210:BGD262217 BPZ262210:BPZ262217 BZV262210:BZV262217 CJR262210:CJR262217 CTN262210:CTN262217 DDJ262210:DDJ262217 DNF262210:DNF262217 DXB262210:DXB262217 EGX262210:EGX262217 EQT262210:EQT262217 FAP262210:FAP262217 FKL262210:FKL262217 FUH262210:FUH262217 GED262210:GED262217 GNZ262210:GNZ262217 GXV262210:GXV262217 HHR262210:HHR262217 HRN262210:HRN262217 IBJ262210:IBJ262217 ILF262210:ILF262217 IVB262210:IVB262217 JEX262210:JEX262217 JOT262210:JOT262217 JYP262210:JYP262217 KIL262210:KIL262217 KSH262210:KSH262217 LCD262210:LCD262217 LLZ262210:LLZ262217 LVV262210:LVV262217 MFR262210:MFR262217 MPN262210:MPN262217 MZJ262210:MZJ262217 NJF262210:NJF262217 NTB262210:NTB262217 OCX262210:OCX262217 OMT262210:OMT262217 OWP262210:OWP262217 PGL262210:PGL262217 PQH262210:PQH262217 QAD262210:QAD262217 QJZ262210:QJZ262217 QTV262210:QTV262217 RDR262210:RDR262217 RNN262210:RNN262217 RXJ262210:RXJ262217 SHF262210:SHF262217 SRB262210:SRB262217 TAX262210:TAX262217 TKT262210:TKT262217 TUP262210:TUP262217 UEL262210:UEL262217 UOH262210:UOH262217 UYD262210:UYD262217 VHZ262210:VHZ262217 VRV262210:VRV262217 WBR262210:WBR262217 WLN262210:WLN262217 WVJ262210:WVJ262217 A327746:A327753 IX327746:IX327753 ST327746:ST327753 ACP327746:ACP327753 AML327746:AML327753 AWH327746:AWH327753 BGD327746:BGD327753 BPZ327746:BPZ327753 BZV327746:BZV327753 CJR327746:CJR327753 CTN327746:CTN327753 DDJ327746:DDJ327753 DNF327746:DNF327753 DXB327746:DXB327753 EGX327746:EGX327753 EQT327746:EQT327753 FAP327746:FAP327753 FKL327746:FKL327753 FUH327746:FUH327753 GED327746:GED327753 GNZ327746:GNZ327753 GXV327746:GXV327753 HHR327746:HHR327753 HRN327746:HRN327753 IBJ327746:IBJ327753 ILF327746:ILF327753 IVB327746:IVB327753 JEX327746:JEX327753 JOT327746:JOT327753 JYP327746:JYP327753 KIL327746:KIL327753 KSH327746:KSH327753 LCD327746:LCD327753 LLZ327746:LLZ327753 LVV327746:LVV327753 MFR327746:MFR327753 MPN327746:MPN327753 MZJ327746:MZJ327753 NJF327746:NJF327753 NTB327746:NTB327753 OCX327746:OCX327753 OMT327746:OMT327753 OWP327746:OWP327753 PGL327746:PGL327753 PQH327746:PQH327753 QAD327746:QAD327753 QJZ327746:QJZ327753 QTV327746:QTV327753 RDR327746:RDR327753 RNN327746:RNN327753 RXJ327746:RXJ327753 SHF327746:SHF327753 SRB327746:SRB327753 TAX327746:TAX327753 TKT327746:TKT327753 TUP327746:TUP327753 UEL327746:UEL327753 UOH327746:UOH327753 UYD327746:UYD327753 VHZ327746:VHZ327753 VRV327746:VRV327753 WBR327746:WBR327753 WLN327746:WLN327753 WVJ327746:WVJ327753 A393282:A393289 IX393282:IX393289 ST393282:ST393289 ACP393282:ACP393289 AML393282:AML393289 AWH393282:AWH393289 BGD393282:BGD393289 BPZ393282:BPZ393289 BZV393282:BZV393289 CJR393282:CJR393289 CTN393282:CTN393289 DDJ393282:DDJ393289 DNF393282:DNF393289 DXB393282:DXB393289 EGX393282:EGX393289 EQT393282:EQT393289 FAP393282:FAP393289 FKL393282:FKL393289 FUH393282:FUH393289 GED393282:GED393289 GNZ393282:GNZ393289 GXV393282:GXV393289 HHR393282:HHR393289 HRN393282:HRN393289 IBJ393282:IBJ393289 ILF393282:ILF393289 IVB393282:IVB393289 JEX393282:JEX393289 JOT393282:JOT393289 JYP393282:JYP393289 KIL393282:KIL393289 KSH393282:KSH393289 LCD393282:LCD393289 LLZ393282:LLZ393289 LVV393282:LVV393289 MFR393282:MFR393289 MPN393282:MPN393289 MZJ393282:MZJ393289 NJF393282:NJF393289 NTB393282:NTB393289 OCX393282:OCX393289 OMT393282:OMT393289 OWP393282:OWP393289 PGL393282:PGL393289 PQH393282:PQH393289 QAD393282:QAD393289 QJZ393282:QJZ393289 QTV393282:QTV393289 RDR393282:RDR393289 RNN393282:RNN393289 RXJ393282:RXJ393289 SHF393282:SHF393289 SRB393282:SRB393289 TAX393282:TAX393289 TKT393282:TKT393289 TUP393282:TUP393289 UEL393282:UEL393289 UOH393282:UOH393289 UYD393282:UYD393289 VHZ393282:VHZ393289 VRV393282:VRV393289 WBR393282:WBR393289 WLN393282:WLN393289 WVJ393282:WVJ393289 A458818:A458825 IX458818:IX458825 ST458818:ST458825 ACP458818:ACP458825 AML458818:AML458825 AWH458818:AWH458825 BGD458818:BGD458825 BPZ458818:BPZ458825 BZV458818:BZV458825 CJR458818:CJR458825 CTN458818:CTN458825 DDJ458818:DDJ458825 DNF458818:DNF458825 DXB458818:DXB458825 EGX458818:EGX458825 EQT458818:EQT458825 FAP458818:FAP458825 FKL458818:FKL458825 FUH458818:FUH458825 GED458818:GED458825 GNZ458818:GNZ458825 GXV458818:GXV458825 HHR458818:HHR458825 HRN458818:HRN458825 IBJ458818:IBJ458825 ILF458818:ILF458825 IVB458818:IVB458825 JEX458818:JEX458825 JOT458818:JOT458825 JYP458818:JYP458825 KIL458818:KIL458825 KSH458818:KSH458825 LCD458818:LCD458825 LLZ458818:LLZ458825 LVV458818:LVV458825 MFR458818:MFR458825 MPN458818:MPN458825 MZJ458818:MZJ458825 NJF458818:NJF458825 NTB458818:NTB458825 OCX458818:OCX458825 OMT458818:OMT458825 OWP458818:OWP458825 PGL458818:PGL458825 PQH458818:PQH458825 QAD458818:QAD458825 QJZ458818:QJZ458825 QTV458818:QTV458825 RDR458818:RDR458825 RNN458818:RNN458825 RXJ458818:RXJ458825 SHF458818:SHF458825 SRB458818:SRB458825 TAX458818:TAX458825 TKT458818:TKT458825 TUP458818:TUP458825 UEL458818:UEL458825 UOH458818:UOH458825 UYD458818:UYD458825 VHZ458818:VHZ458825 VRV458818:VRV458825 WBR458818:WBR458825 WLN458818:WLN458825 WVJ458818:WVJ458825 A524354:A524361 IX524354:IX524361 ST524354:ST524361 ACP524354:ACP524361 AML524354:AML524361 AWH524354:AWH524361 BGD524354:BGD524361 BPZ524354:BPZ524361 BZV524354:BZV524361 CJR524354:CJR524361 CTN524354:CTN524361 DDJ524354:DDJ524361 DNF524354:DNF524361 DXB524354:DXB524361 EGX524354:EGX524361 EQT524354:EQT524361 FAP524354:FAP524361 FKL524354:FKL524361 FUH524354:FUH524361 GED524354:GED524361 GNZ524354:GNZ524361 GXV524354:GXV524361 HHR524354:HHR524361 HRN524354:HRN524361 IBJ524354:IBJ524361 ILF524354:ILF524361 IVB524354:IVB524361 JEX524354:JEX524361 JOT524354:JOT524361 JYP524354:JYP524361 KIL524354:KIL524361 KSH524354:KSH524361 LCD524354:LCD524361 LLZ524354:LLZ524361 LVV524354:LVV524361 MFR524354:MFR524361 MPN524354:MPN524361 MZJ524354:MZJ524361 NJF524354:NJF524361 NTB524354:NTB524361 OCX524354:OCX524361 OMT524354:OMT524361 OWP524354:OWP524361 PGL524354:PGL524361 PQH524354:PQH524361 QAD524354:QAD524361 QJZ524354:QJZ524361 QTV524354:QTV524361 RDR524354:RDR524361 RNN524354:RNN524361 RXJ524354:RXJ524361 SHF524354:SHF524361 SRB524354:SRB524361 TAX524354:TAX524361 TKT524354:TKT524361 TUP524354:TUP524361 UEL524354:UEL524361 UOH524354:UOH524361 UYD524354:UYD524361 VHZ524354:VHZ524361 VRV524354:VRV524361 WBR524354:WBR524361 WLN524354:WLN524361 WVJ524354:WVJ524361 A589890:A589897 IX589890:IX589897 ST589890:ST589897 ACP589890:ACP589897 AML589890:AML589897 AWH589890:AWH589897 BGD589890:BGD589897 BPZ589890:BPZ589897 BZV589890:BZV589897 CJR589890:CJR589897 CTN589890:CTN589897 DDJ589890:DDJ589897 DNF589890:DNF589897 DXB589890:DXB589897 EGX589890:EGX589897 EQT589890:EQT589897 FAP589890:FAP589897 FKL589890:FKL589897 FUH589890:FUH589897 GED589890:GED589897 GNZ589890:GNZ589897 GXV589890:GXV589897 HHR589890:HHR589897 HRN589890:HRN589897 IBJ589890:IBJ589897 ILF589890:ILF589897 IVB589890:IVB589897 JEX589890:JEX589897 JOT589890:JOT589897 JYP589890:JYP589897 KIL589890:KIL589897 KSH589890:KSH589897 LCD589890:LCD589897 LLZ589890:LLZ589897 LVV589890:LVV589897 MFR589890:MFR589897 MPN589890:MPN589897 MZJ589890:MZJ589897 NJF589890:NJF589897 NTB589890:NTB589897 OCX589890:OCX589897 OMT589890:OMT589897 OWP589890:OWP589897 PGL589890:PGL589897 PQH589890:PQH589897 QAD589890:QAD589897 QJZ589890:QJZ589897 QTV589890:QTV589897 RDR589890:RDR589897 RNN589890:RNN589897 RXJ589890:RXJ589897 SHF589890:SHF589897 SRB589890:SRB589897 TAX589890:TAX589897 TKT589890:TKT589897 TUP589890:TUP589897 UEL589890:UEL589897 UOH589890:UOH589897 UYD589890:UYD589897 VHZ589890:VHZ589897 VRV589890:VRV589897 WBR589890:WBR589897 WLN589890:WLN589897 WVJ589890:WVJ589897 A655426:A655433 IX655426:IX655433 ST655426:ST655433 ACP655426:ACP655433 AML655426:AML655433 AWH655426:AWH655433 BGD655426:BGD655433 BPZ655426:BPZ655433 BZV655426:BZV655433 CJR655426:CJR655433 CTN655426:CTN655433 DDJ655426:DDJ655433 DNF655426:DNF655433 DXB655426:DXB655433 EGX655426:EGX655433 EQT655426:EQT655433 FAP655426:FAP655433 FKL655426:FKL655433 FUH655426:FUH655433 GED655426:GED655433 GNZ655426:GNZ655433 GXV655426:GXV655433 HHR655426:HHR655433 HRN655426:HRN655433 IBJ655426:IBJ655433 ILF655426:ILF655433 IVB655426:IVB655433 JEX655426:JEX655433 JOT655426:JOT655433 JYP655426:JYP655433 KIL655426:KIL655433 KSH655426:KSH655433 LCD655426:LCD655433 LLZ655426:LLZ655433 LVV655426:LVV655433 MFR655426:MFR655433 MPN655426:MPN655433 MZJ655426:MZJ655433 NJF655426:NJF655433 NTB655426:NTB655433 OCX655426:OCX655433 OMT655426:OMT655433 OWP655426:OWP655433 PGL655426:PGL655433 PQH655426:PQH655433 QAD655426:QAD655433 QJZ655426:QJZ655433 QTV655426:QTV655433 RDR655426:RDR655433 RNN655426:RNN655433 RXJ655426:RXJ655433 SHF655426:SHF655433 SRB655426:SRB655433 TAX655426:TAX655433 TKT655426:TKT655433 TUP655426:TUP655433 UEL655426:UEL655433 UOH655426:UOH655433 UYD655426:UYD655433 VHZ655426:VHZ655433 VRV655426:VRV655433 WBR655426:WBR655433 WLN655426:WLN655433 WVJ655426:WVJ655433 A720962:A720969 IX720962:IX720969 ST720962:ST720969 ACP720962:ACP720969 AML720962:AML720969 AWH720962:AWH720969 BGD720962:BGD720969 BPZ720962:BPZ720969 BZV720962:BZV720969 CJR720962:CJR720969 CTN720962:CTN720969 DDJ720962:DDJ720969 DNF720962:DNF720969 DXB720962:DXB720969 EGX720962:EGX720969 EQT720962:EQT720969 FAP720962:FAP720969 FKL720962:FKL720969 FUH720962:FUH720969 GED720962:GED720969 GNZ720962:GNZ720969 GXV720962:GXV720969 HHR720962:HHR720969 HRN720962:HRN720969 IBJ720962:IBJ720969 ILF720962:ILF720969 IVB720962:IVB720969 JEX720962:JEX720969 JOT720962:JOT720969 JYP720962:JYP720969 KIL720962:KIL720969 KSH720962:KSH720969 LCD720962:LCD720969 LLZ720962:LLZ720969 LVV720962:LVV720969 MFR720962:MFR720969 MPN720962:MPN720969 MZJ720962:MZJ720969 NJF720962:NJF720969 NTB720962:NTB720969 OCX720962:OCX720969 OMT720962:OMT720969 OWP720962:OWP720969 PGL720962:PGL720969 PQH720962:PQH720969 QAD720962:QAD720969 QJZ720962:QJZ720969 QTV720962:QTV720969 RDR720962:RDR720969 RNN720962:RNN720969 RXJ720962:RXJ720969 SHF720962:SHF720969 SRB720962:SRB720969 TAX720962:TAX720969 TKT720962:TKT720969 TUP720962:TUP720969 UEL720962:UEL720969 UOH720962:UOH720969 UYD720962:UYD720969 VHZ720962:VHZ720969 VRV720962:VRV720969 WBR720962:WBR720969 WLN720962:WLN720969 WVJ720962:WVJ720969 A786498:A786505 IX786498:IX786505 ST786498:ST786505 ACP786498:ACP786505 AML786498:AML786505 AWH786498:AWH786505 BGD786498:BGD786505 BPZ786498:BPZ786505 BZV786498:BZV786505 CJR786498:CJR786505 CTN786498:CTN786505 DDJ786498:DDJ786505 DNF786498:DNF786505 DXB786498:DXB786505 EGX786498:EGX786505 EQT786498:EQT786505 FAP786498:FAP786505 FKL786498:FKL786505 FUH786498:FUH786505 GED786498:GED786505 GNZ786498:GNZ786505 GXV786498:GXV786505 HHR786498:HHR786505 HRN786498:HRN786505 IBJ786498:IBJ786505 ILF786498:ILF786505 IVB786498:IVB786505 JEX786498:JEX786505 JOT786498:JOT786505 JYP786498:JYP786505 KIL786498:KIL786505 KSH786498:KSH786505 LCD786498:LCD786505 LLZ786498:LLZ786505 LVV786498:LVV786505 MFR786498:MFR786505 MPN786498:MPN786505 MZJ786498:MZJ786505 NJF786498:NJF786505 NTB786498:NTB786505 OCX786498:OCX786505 OMT786498:OMT786505 OWP786498:OWP786505 PGL786498:PGL786505 PQH786498:PQH786505 QAD786498:QAD786505 QJZ786498:QJZ786505 QTV786498:QTV786505 RDR786498:RDR786505 RNN786498:RNN786505 RXJ786498:RXJ786505 SHF786498:SHF786505 SRB786498:SRB786505 TAX786498:TAX786505 TKT786498:TKT786505 TUP786498:TUP786505 UEL786498:UEL786505 UOH786498:UOH786505 UYD786498:UYD786505 VHZ786498:VHZ786505 VRV786498:VRV786505 WBR786498:WBR786505 WLN786498:WLN786505 WVJ786498:WVJ786505 A852034:A852041 IX852034:IX852041 ST852034:ST852041 ACP852034:ACP852041 AML852034:AML852041 AWH852034:AWH852041 BGD852034:BGD852041 BPZ852034:BPZ852041 BZV852034:BZV852041 CJR852034:CJR852041 CTN852034:CTN852041 DDJ852034:DDJ852041 DNF852034:DNF852041 DXB852034:DXB852041 EGX852034:EGX852041 EQT852034:EQT852041 FAP852034:FAP852041 FKL852034:FKL852041 FUH852034:FUH852041 GED852034:GED852041 GNZ852034:GNZ852041 GXV852034:GXV852041 HHR852034:HHR852041 HRN852034:HRN852041 IBJ852034:IBJ852041 ILF852034:ILF852041 IVB852034:IVB852041 JEX852034:JEX852041 JOT852034:JOT852041 JYP852034:JYP852041 KIL852034:KIL852041 KSH852034:KSH852041 LCD852034:LCD852041 LLZ852034:LLZ852041 LVV852034:LVV852041 MFR852034:MFR852041 MPN852034:MPN852041 MZJ852034:MZJ852041 NJF852034:NJF852041 NTB852034:NTB852041 OCX852034:OCX852041 OMT852034:OMT852041 OWP852034:OWP852041 PGL852034:PGL852041 PQH852034:PQH852041 QAD852034:QAD852041 QJZ852034:QJZ852041 QTV852034:QTV852041 RDR852034:RDR852041 RNN852034:RNN852041 RXJ852034:RXJ852041 SHF852034:SHF852041 SRB852034:SRB852041 TAX852034:TAX852041 TKT852034:TKT852041 TUP852034:TUP852041 UEL852034:UEL852041 UOH852034:UOH852041 UYD852034:UYD852041 VHZ852034:VHZ852041 VRV852034:VRV852041 WBR852034:WBR852041 WLN852034:WLN852041 WVJ852034:WVJ852041 A917570:A917577 IX917570:IX917577 ST917570:ST917577 ACP917570:ACP917577 AML917570:AML917577 AWH917570:AWH917577 BGD917570:BGD917577 BPZ917570:BPZ917577 BZV917570:BZV917577 CJR917570:CJR917577 CTN917570:CTN917577 DDJ917570:DDJ917577 DNF917570:DNF917577 DXB917570:DXB917577 EGX917570:EGX917577 EQT917570:EQT917577 FAP917570:FAP917577 FKL917570:FKL917577 FUH917570:FUH917577 GED917570:GED917577 GNZ917570:GNZ917577 GXV917570:GXV917577 HHR917570:HHR917577 HRN917570:HRN917577 IBJ917570:IBJ917577 ILF917570:ILF917577 IVB917570:IVB917577 JEX917570:JEX917577 JOT917570:JOT917577 JYP917570:JYP917577 KIL917570:KIL917577 KSH917570:KSH917577 LCD917570:LCD917577 LLZ917570:LLZ917577 LVV917570:LVV917577 MFR917570:MFR917577 MPN917570:MPN917577 MZJ917570:MZJ917577 NJF917570:NJF917577 NTB917570:NTB917577 OCX917570:OCX917577 OMT917570:OMT917577 OWP917570:OWP917577 PGL917570:PGL917577 PQH917570:PQH917577 QAD917570:QAD917577 QJZ917570:QJZ917577 QTV917570:QTV917577 RDR917570:RDR917577 RNN917570:RNN917577 RXJ917570:RXJ917577 SHF917570:SHF917577 SRB917570:SRB917577 TAX917570:TAX917577 TKT917570:TKT917577 TUP917570:TUP917577 UEL917570:UEL917577 UOH917570:UOH917577 UYD917570:UYD917577 VHZ917570:VHZ917577 VRV917570:VRV917577 WBR917570:WBR917577 WLN917570:WLN917577 WVJ917570:WVJ917577 A983106:A983113 IX983106:IX983113 ST983106:ST983113 ACP983106:ACP983113 AML983106:AML983113 AWH983106:AWH983113 BGD983106:BGD983113 BPZ983106:BPZ983113 BZV983106:BZV983113 CJR983106:CJR983113 CTN983106:CTN983113 DDJ983106:DDJ983113 DNF983106:DNF983113 DXB983106:DXB983113 EGX983106:EGX983113 EQT983106:EQT983113 FAP983106:FAP983113 FKL983106:FKL983113 FUH983106:FUH983113 GED983106:GED983113 GNZ983106:GNZ983113 GXV983106:GXV983113 HHR983106:HHR983113 HRN983106:HRN983113 IBJ983106:IBJ983113 ILF983106:ILF983113 IVB983106:IVB983113 JEX983106:JEX983113 JOT983106:JOT983113 JYP983106:JYP983113 KIL983106:KIL983113 KSH983106:KSH983113 LCD983106:LCD983113 LLZ983106:LLZ983113 LVV983106:LVV983113 MFR983106:MFR983113 MPN983106:MPN983113 MZJ983106:MZJ983113 NJF983106:NJF983113 NTB983106:NTB983113 OCX983106:OCX983113 OMT983106:OMT983113 OWP983106:OWP983113 PGL983106:PGL983113 PQH983106:PQH983113 QAD983106:QAD983113 QJZ983106:QJZ983113 QTV983106:QTV983113 RDR983106:RDR983113 RNN983106:RNN983113 RXJ983106:RXJ983113 SHF983106:SHF983113 SRB983106:SRB983113 TAX983106:TAX983113 TKT983106:TKT983113 TUP983106:TUP983113 UEL983106:UEL983113 UOH983106:UOH983113 UYD983106:UYD983113 VHZ983106:VHZ983113 VRV983106:VRV983113 WBR983106:WBR983113 WLN983106:WLN983113 WVJ983106:WVJ983113 A39:A55 IX39:IX55 ST39:ST55 ACP39:ACP55 AML39:AML55 AWH39:AWH55 BGD39:BGD55 BPZ39:BPZ55 BZV39:BZV55 CJR39:CJR55 CTN39:CTN55 DDJ39:DDJ55 DNF39:DNF55 DXB39:DXB55 EGX39:EGX55 EQT39:EQT55 FAP39:FAP55 FKL39:FKL55 FUH39:FUH55 GED39:GED55 GNZ39:GNZ55 GXV39:GXV55 HHR39:HHR55 HRN39:HRN55 IBJ39:IBJ55 ILF39:ILF55 IVB39:IVB55 JEX39:JEX55 JOT39:JOT55 JYP39:JYP55 KIL39:KIL55 KSH39:KSH55 LCD39:LCD55 LLZ39:LLZ55 LVV39:LVV55 MFR39:MFR55 MPN39:MPN55 MZJ39:MZJ55 NJF39:NJF55 NTB39:NTB55 OCX39:OCX55 OMT39:OMT55 OWP39:OWP55 PGL39:PGL55 PQH39:PQH55 QAD39:QAD55 QJZ39:QJZ55 QTV39:QTV55 RDR39:RDR55 RNN39:RNN55 RXJ39:RXJ55 SHF39:SHF55 SRB39:SRB55 TAX39:TAX55 TKT39:TKT55 TUP39:TUP55 UEL39:UEL55 UOH39:UOH55 UYD39:UYD55 VHZ39:VHZ55 VRV39:VRV55 WBR39:WBR55 WLN39:WLN55 WVJ39:WVJ55 A65584:A65600 IX65584:IX65600 ST65584:ST65600 ACP65584:ACP65600 AML65584:AML65600 AWH65584:AWH65600 BGD65584:BGD65600 BPZ65584:BPZ65600 BZV65584:BZV65600 CJR65584:CJR65600 CTN65584:CTN65600 DDJ65584:DDJ65600 DNF65584:DNF65600 DXB65584:DXB65600 EGX65584:EGX65600 EQT65584:EQT65600 FAP65584:FAP65600 FKL65584:FKL65600 FUH65584:FUH65600 GED65584:GED65600 GNZ65584:GNZ65600 GXV65584:GXV65600 HHR65584:HHR65600 HRN65584:HRN65600 IBJ65584:IBJ65600 ILF65584:ILF65600 IVB65584:IVB65600 JEX65584:JEX65600 JOT65584:JOT65600 JYP65584:JYP65600 KIL65584:KIL65600 KSH65584:KSH65600 LCD65584:LCD65600 LLZ65584:LLZ65600 LVV65584:LVV65600 MFR65584:MFR65600 MPN65584:MPN65600 MZJ65584:MZJ65600 NJF65584:NJF65600 NTB65584:NTB65600 OCX65584:OCX65600 OMT65584:OMT65600 OWP65584:OWP65600 PGL65584:PGL65600 PQH65584:PQH65600 QAD65584:QAD65600 QJZ65584:QJZ65600 QTV65584:QTV65600 RDR65584:RDR65600 RNN65584:RNN65600 RXJ65584:RXJ65600 SHF65584:SHF65600 SRB65584:SRB65600 TAX65584:TAX65600 TKT65584:TKT65600 TUP65584:TUP65600 UEL65584:UEL65600 UOH65584:UOH65600 UYD65584:UYD65600 VHZ65584:VHZ65600 VRV65584:VRV65600 WBR65584:WBR65600 WLN65584:WLN65600 WVJ65584:WVJ65600 A131120:A131136 IX131120:IX131136 ST131120:ST131136 ACP131120:ACP131136 AML131120:AML131136 AWH131120:AWH131136 BGD131120:BGD131136 BPZ131120:BPZ131136 BZV131120:BZV131136 CJR131120:CJR131136 CTN131120:CTN131136 DDJ131120:DDJ131136 DNF131120:DNF131136 DXB131120:DXB131136 EGX131120:EGX131136 EQT131120:EQT131136 FAP131120:FAP131136 FKL131120:FKL131136 FUH131120:FUH131136 GED131120:GED131136 GNZ131120:GNZ131136 GXV131120:GXV131136 HHR131120:HHR131136 HRN131120:HRN131136 IBJ131120:IBJ131136 ILF131120:ILF131136 IVB131120:IVB131136 JEX131120:JEX131136 JOT131120:JOT131136 JYP131120:JYP131136 KIL131120:KIL131136 KSH131120:KSH131136 LCD131120:LCD131136 LLZ131120:LLZ131136 LVV131120:LVV131136 MFR131120:MFR131136 MPN131120:MPN131136 MZJ131120:MZJ131136 NJF131120:NJF131136 NTB131120:NTB131136 OCX131120:OCX131136 OMT131120:OMT131136 OWP131120:OWP131136 PGL131120:PGL131136 PQH131120:PQH131136 QAD131120:QAD131136 QJZ131120:QJZ131136 QTV131120:QTV131136 RDR131120:RDR131136 RNN131120:RNN131136 RXJ131120:RXJ131136 SHF131120:SHF131136 SRB131120:SRB131136 TAX131120:TAX131136 TKT131120:TKT131136 TUP131120:TUP131136 UEL131120:UEL131136 UOH131120:UOH131136 UYD131120:UYD131136 VHZ131120:VHZ131136 VRV131120:VRV131136 WBR131120:WBR131136 WLN131120:WLN131136 WVJ131120:WVJ131136 A196656:A196672 IX196656:IX196672 ST196656:ST196672 ACP196656:ACP196672 AML196656:AML196672 AWH196656:AWH196672 BGD196656:BGD196672 BPZ196656:BPZ196672 BZV196656:BZV196672 CJR196656:CJR196672 CTN196656:CTN196672 DDJ196656:DDJ196672 DNF196656:DNF196672 DXB196656:DXB196672 EGX196656:EGX196672 EQT196656:EQT196672 FAP196656:FAP196672 FKL196656:FKL196672 FUH196656:FUH196672 GED196656:GED196672 GNZ196656:GNZ196672 GXV196656:GXV196672 HHR196656:HHR196672 HRN196656:HRN196672 IBJ196656:IBJ196672 ILF196656:ILF196672 IVB196656:IVB196672 JEX196656:JEX196672 JOT196656:JOT196672 JYP196656:JYP196672 KIL196656:KIL196672 KSH196656:KSH196672 LCD196656:LCD196672 LLZ196656:LLZ196672 LVV196656:LVV196672 MFR196656:MFR196672 MPN196656:MPN196672 MZJ196656:MZJ196672 NJF196656:NJF196672 NTB196656:NTB196672 OCX196656:OCX196672 OMT196656:OMT196672 OWP196656:OWP196672 PGL196656:PGL196672 PQH196656:PQH196672 QAD196656:QAD196672 QJZ196656:QJZ196672 QTV196656:QTV196672 RDR196656:RDR196672 RNN196656:RNN196672 RXJ196656:RXJ196672 SHF196656:SHF196672 SRB196656:SRB196672 TAX196656:TAX196672 TKT196656:TKT196672 TUP196656:TUP196672 UEL196656:UEL196672 UOH196656:UOH196672 UYD196656:UYD196672 VHZ196656:VHZ196672 VRV196656:VRV196672 WBR196656:WBR196672 WLN196656:WLN196672 WVJ196656:WVJ196672 A262192:A262208 IX262192:IX262208 ST262192:ST262208 ACP262192:ACP262208 AML262192:AML262208 AWH262192:AWH262208 BGD262192:BGD262208 BPZ262192:BPZ262208 BZV262192:BZV262208 CJR262192:CJR262208 CTN262192:CTN262208 DDJ262192:DDJ262208 DNF262192:DNF262208 DXB262192:DXB262208 EGX262192:EGX262208 EQT262192:EQT262208 FAP262192:FAP262208 FKL262192:FKL262208 FUH262192:FUH262208 GED262192:GED262208 GNZ262192:GNZ262208 GXV262192:GXV262208 HHR262192:HHR262208 HRN262192:HRN262208 IBJ262192:IBJ262208 ILF262192:ILF262208 IVB262192:IVB262208 JEX262192:JEX262208 JOT262192:JOT262208 JYP262192:JYP262208 KIL262192:KIL262208 KSH262192:KSH262208 LCD262192:LCD262208 LLZ262192:LLZ262208 LVV262192:LVV262208 MFR262192:MFR262208 MPN262192:MPN262208 MZJ262192:MZJ262208 NJF262192:NJF262208 NTB262192:NTB262208 OCX262192:OCX262208 OMT262192:OMT262208 OWP262192:OWP262208 PGL262192:PGL262208 PQH262192:PQH262208 QAD262192:QAD262208 QJZ262192:QJZ262208 QTV262192:QTV262208 RDR262192:RDR262208 RNN262192:RNN262208 RXJ262192:RXJ262208 SHF262192:SHF262208 SRB262192:SRB262208 TAX262192:TAX262208 TKT262192:TKT262208 TUP262192:TUP262208 UEL262192:UEL262208 UOH262192:UOH262208 UYD262192:UYD262208 VHZ262192:VHZ262208 VRV262192:VRV262208 WBR262192:WBR262208 WLN262192:WLN262208 WVJ262192:WVJ262208 A327728:A327744 IX327728:IX327744 ST327728:ST327744 ACP327728:ACP327744 AML327728:AML327744 AWH327728:AWH327744 BGD327728:BGD327744 BPZ327728:BPZ327744 BZV327728:BZV327744 CJR327728:CJR327744 CTN327728:CTN327744 DDJ327728:DDJ327744 DNF327728:DNF327744 DXB327728:DXB327744 EGX327728:EGX327744 EQT327728:EQT327744 FAP327728:FAP327744 FKL327728:FKL327744 FUH327728:FUH327744 GED327728:GED327744 GNZ327728:GNZ327744 GXV327728:GXV327744 HHR327728:HHR327744 HRN327728:HRN327744 IBJ327728:IBJ327744 ILF327728:ILF327744 IVB327728:IVB327744 JEX327728:JEX327744 JOT327728:JOT327744 JYP327728:JYP327744 KIL327728:KIL327744 KSH327728:KSH327744 LCD327728:LCD327744 LLZ327728:LLZ327744 LVV327728:LVV327744 MFR327728:MFR327744 MPN327728:MPN327744 MZJ327728:MZJ327744 NJF327728:NJF327744 NTB327728:NTB327744 OCX327728:OCX327744 OMT327728:OMT327744 OWP327728:OWP327744 PGL327728:PGL327744 PQH327728:PQH327744 QAD327728:QAD327744 QJZ327728:QJZ327744 QTV327728:QTV327744 RDR327728:RDR327744 RNN327728:RNN327744 RXJ327728:RXJ327744 SHF327728:SHF327744 SRB327728:SRB327744 TAX327728:TAX327744 TKT327728:TKT327744 TUP327728:TUP327744 UEL327728:UEL327744 UOH327728:UOH327744 UYD327728:UYD327744 VHZ327728:VHZ327744 VRV327728:VRV327744 WBR327728:WBR327744 WLN327728:WLN327744 WVJ327728:WVJ327744 A393264:A393280 IX393264:IX393280 ST393264:ST393280 ACP393264:ACP393280 AML393264:AML393280 AWH393264:AWH393280 BGD393264:BGD393280 BPZ393264:BPZ393280 BZV393264:BZV393280 CJR393264:CJR393280 CTN393264:CTN393280 DDJ393264:DDJ393280 DNF393264:DNF393280 DXB393264:DXB393280 EGX393264:EGX393280 EQT393264:EQT393280 FAP393264:FAP393280 FKL393264:FKL393280 FUH393264:FUH393280 GED393264:GED393280 GNZ393264:GNZ393280 GXV393264:GXV393280 HHR393264:HHR393280 HRN393264:HRN393280 IBJ393264:IBJ393280 ILF393264:ILF393280 IVB393264:IVB393280 JEX393264:JEX393280 JOT393264:JOT393280 JYP393264:JYP393280 KIL393264:KIL393280 KSH393264:KSH393280 LCD393264:LCD393280 LLZ393264:LLZ393280 LVV393264:LVV393280 MFR393264:MFR393280 MPN393264:MPN393280 MZJ393264:MZJ393280 NJF393264:NJF393280 NTB393264:NTB393280 OCX393264:OCX393280 OMT393264:OMT393280 OWP393264:OWP393280 PGL393264:PGL393280 PQH393264:PQH393280 QAD393264:QAD393280 QJZ393264:QJZ393280 QTV393264:QTV393280 RDR393264:RDR393280 RNN393264:RNN393280 RXJ393264:RXJ393280 SHF393264:SHF393280 SRB393264:SRB393280 TAX393264:TAX393280 TKT393264:TKT393280 TUP393264:TUP393280 UEL393264:UEL393280 UOH393264:UOH393280 UYD393264:UYD393280 VHZ393264:VHZ393280 VRV393264:VRV393280 WBR393264:WBR393280 WLN393264:WLN393280 WVJ393264:WVJ393280 A458800:A458816 IX458800:IX458816 ST458800:ST458816 ACP458800:ACP458816 AML458800:AML458816 AWH458800:AWH458816 BGD458800:BGD458816 BPZ458800:BPZ458816 BZV458800:BZV458816 CJR458800:CJR458816 CTN458800:CTN458816 DDJ458800:DDJ458816 DNF458800:DNF458816 DXB458800:DXB458816 EGX458800:EGX458816 EQT458800:EQT458816 FAP458800:FAP458816 FKL458800:FKL458816 FUH458800:FUH458816 GED458800:GED458816 GNZ458800:GNZ458816 GXV458800:GXV458816 HHR458800:HHR458816 HRN458800:HRN458816 IBJ458800:IBJ458816 ILF458800:ILF458816 IVB458800:IVB458816 JEX458800:JEX458816 JOT458800:JOT458816 JYP458800:JYP458816 KIL458800:KIL458816 KSH458800:KSH458816 LCD458800:LCD458816 LLZ458800:LLZ458816 LVV458800:LVV458816 MFR458800:MFR458816 MPN458800:MPN458816 MZJ458800:MZJ458816 NJF458800:NJF458816 NTB458800:NTB458816 OCX458800:OCX458816 OMT458800:OMT458816 OWP458800:OWP458816 PGL458800:PGL458816 PQH458800:PQH458816 QAD458800:QAD458816 QJZ458800:QJZ458816 QTV458800:QTV458816 RDR458800:RDR458816 RNN458800:RNN458816 RXJ458800:RXJ458816 SHF458800:SHF458816 SRB458800:SRB458816 TAX458800:TAX458816 TKT458800:TKT458816 TUP458800:TUP458816 UEL458800:UEL458816 UOH458800:UOH458816 UYD458800:UYD458816 VHZ458800:VHZ458816 VRV458800:VRV458816 WBR458800:WBR458816 WLN458800:WLN458816 WVJ458800:WVJ458816 A524336:A524352 IX524336:IX524352 ST524336:ST524352 ACP524336:ACP524352 AML524336:AML524352 AWH524336:AWH524352 BGD524336:BGD524352 BPZ524336:BPZ524352 BZV524336:BZV524352 CJR524336:CJR524352 CTN524336:CTN524352 DDJ524336:DDJ524352 DNF524336:DNF524352 DXB524336:DXB524352 EGX524336:EGX524352 EQT524336:EQT524352 FAP524336:FAP524352 FKL524336:FKL524352 FUH524336:FUH524352 GED524336:GED524352 GNZ524336:GNZ524352 GXV524336:GXV524352 HHR524336:HHR524352 HRN524336:HRN524352 IBJ524336:IBJ524352 ILF524336:ILF524352 IVB524336:IVB524352 JEX524336:JEX524352 JOT524336:JOT524352 JYP524336:JYP524352 KIL524336:KIL524352 KSH524336:KSH524352 LCD524336:LCD524352 LLZ524336:LLZ524352 LVV524336:LVV524352 MFR524336:MFR524352 MPN524336:MPN524352 MZJ524336:MZJ524352 NJF524336:NJF524352 NTB524336:NTB524352 OCX524336:OCX524352 OMT524336:OMT524352 OWP524336:OWP524352 PGL524336:PGL524352 PQH524336:PQH524352 QAD524336:QAD524352 QJZ524336:QJZ524352 QTV524336:QTV524352 RDR524336:RDR524352 RNN524336:RNN524352 RXJ524336:RXJ524352 SHF524336:SHF524352 SRB524336:SRB524352 TAX524336:TAX524352 TKT524336:TKT524352 TUP524336:TUP524352 UEL524336:UEL524352 UOH524336:UOH524352 UYD524336:UYD524352 VHZ524336:VHZ524352 VRV524336:VRV524352 WBR524336:WBR524352 WLN524336:WLN524352 WVJ524336:WVJ524352 A589872:A589888 IX589872:IX589888 ST589872:ST589888 ACP589872:ACP589888 AML589872:AML589888 AWH589872:AWH589888 BGD589872:BGD589888 BPZ589872:BPZ589888 BZV589872:BZV589888 CJR589872:CJR589888 CTN589872:CTN589888 DDJ589872:DDJ589888 DNF589872:DNF589888 DXB589872:DXB589888 EGX589872:EGX589888 EQT589872:EQT589888 FAP589872:FAP589888 FKL589872:FKL589888 FUH589872:FUH589888 GED589872:GED589888 GNZ589872:GNZ589888 GXV589872:GXV589888 HHR589872:HHR589888 HRN589872:HRN589888 IBJ589872:IBJ589888 ILF589872:ILF589888 IVB589872:IVB589888 JEX589872:JEX589888 JOT589872:JOT589888 JYP589872:JYP589888 KIL589872:KIL589888 KSH589872:KSH589888 LCD589872:LCD589888 LLZ589872:LLZ589888 LVV589872:LVV589888 MFR589872:MFR589888 MPN589872:MPN589888 MZJ589872:MZJ589888 NJF589872:NJF589888 NTB589872:NTB589888 OCX589872:OCX589888 OMT589872:OMT589888 OWP589872:OWP589888 PGL589872:PGL589888 PQH589872:PQH589888 QAD589872:QAD589888 QJZ589872:QJZ589888 QTV589872:QTV589888 RDR589872:RDR589888 RNN589872:RNN589888 RXJ589872:RXJ589888 SHF589872:SHF589888 SRB589872:SRB589888 TAX589872:TAX589888 TKT589872:TKT589888 TUP589872:TUP589888 UEL589872:UEL589888 UOH589872:UOH589888 UYD589872:UYD589888 VHZ589872:VHZ589888 VRV589872:VRV589888 WBR589872:WBR589888 WLN589872:WLN589888 WVJ589872:WVJ589888 A655408:A655424 IX655408:IX655424 ST655408:ST655424 ACP655408:ACP655424 AML655408:AML655424 AWH655408:AWH655424 BGD655408:BGD655424 BPZ655408:BPZ655424 BZV655408:BZV655424 CJR655408:CJR655424 CTN655408:CTN655424 DDJ655408:DDJ655424 DNF655408:DNF655424 DXB655408:DXB655424 EGX655408:EGX655424 EQT655408:EQT655424 FAP655408:FAP655424 FKL655408:FKL655424 FUH655408:FUH655424 GED655408:GED655424 GNZ655408:GNZ655424 GXV655408:GXV655424 HHR655408:HHR655424 HRN655408:HRN655424 IBJ655408:IBJ655424 ILF655408:ILF655424 IVB655408:IVB655424 JEX655408:JEX655424 JOT655408:JOT655424 JYP655408:JYP655424 KIL655408:KIL655424 KSH655408:KSH655424 LCD655408:LCD655424 LLZ655408:LLZ655424 LVV655408:LVV655424 MFR655408:MFR655424 MPN655408:MPN655424 MZJ655408:MZJ655424 NJF655408:NJF655424 NTB655408:NTB655424 OCX655408:OCX655424 OMT655408:OMT655424 OWP655408:OWP655424 PGL655408:PGL655424 PQH655408:PQH655424 QAD655408:QAD655424 QJZ655408:QJZ655424 QTV655408:QTV655424 RDR655408:RDR655424 RNN655408:RNN655424 RXJ655408:RXJ655424 SHF655408:SHF655424 SRB655408:SRB655424 TAX655408:TAX655424 TKT655408:TKT655424 TUP655408:TUP655424 UEL655408:UEL655424 UOH655408:UOH655424 UYD655408:UYD655424 VHZ655408:VHZ655424 VRV655408:VRV655424 WBR655408:WBR655424 WLN655408:WLN655424 WVJ655408:WVJ655424 A720944:A720960 IX720944:IX720960 ST720944:ST720960 ACP720944:ACP720960 AML720944:AML720960 AWH720944:AWH720960 BGD720944:BGD720960 BPZ720944:BPZ720960 BZV720944:BZV720960 CJR720944:CJR720960 CTN720944:CTN720960 DDJ720944:DDJ720960 DNF720944:DNF720960 DXB720944:DXB720960 EGX720944:EGX720960 EQT720944:EQT720960 FAP720944:FAP720960 FKL720944:FKL720960 FUH720944:FUH720960 GED720944:GED720960 GNZ720944:GNZ720960 GXV720944:GXV720960 HHR720944:HHR720960 HRN720944:HRN720960 IBJ720944:IBJ720960 ILF720944:ILF720960 IVB720944:IVB720960 JEX720944:JEX720960 JOT720944:JOT720960 JYP720944:JYP720960 KIL720944:KIL720960 KSH720944:KSH720960 LCD720944:LCD720960 LLZ720944:LLZ720960 LVV720944:LVV720960 MFR720944:MFR720960 MPN720944:MPN720960 MZJ720944:MZJ720960 NJF720944:NJF720960 NTB720944:NTB720960 OCX720944:OCX720960 OMT720944:OMT720960 OWP720944:OWP720960 PGL720944:PGL720960 PQH720944:PQH720960 QAD720944:QAD720960 QJZ720944:QJZ720960 QTV720944:QTV720960 RDR720944:RDR720960 RNN720944:RNN720960 RXJ720944:RXJ720960 SHF720944:SHF720960 SRB720944:SRB720960 TAX720944:TAX720960 TKT720944:TKT720960 TUP720944:TUP720960 UEL720944:UEL720960 UOH720944:UOH720960 UYD720944:UYD720960 VHZ720944:VHZ720960 VRV720944:VRV720960 WBR720944:WBR720960 WLN720944:WLN720960 WVJ720944:WVJ720960 A786480:A786496 IX786480:IX786496 ST786480:ST786496 ACP786480:ACP786496 AML786480:AML786496 AWH786480:AWH786496 BGD786480:BGD786496 BPZ786480:BPZ786496 BZV786480:BZV786496 CJR786480:CJR786496 CTN786480:CTN786496 DDJ786480:DDJ786496 DNF786480:DNF786496 DXB786480:DXB786496 EGX786480:EGX786496 EQT786480:EQT786496 FAP786480:FAP786496 FKL786480:FKL786496 FUH786480:FUH786496 GED786480:GED786496 GNZ786480:GNZ786496 GXV786480:GXV786496 HHR786480:HHR786496 HRN786480:HRN786496 IBJ786480:IBJ786496 ILF786480:ILF786496 IVB786480:IVB786496 JEX786480:JEX786496 JOT786480:JOT786496 JYP786480:JYP786496 KIL786480:KIL786496 KSH786480:KSH786496 LCD786480:LCD786496 LLZ786480:LLZ786496 LVV786480:LVV786496 MFR786480:MFR786496 MPN786480:MPN786496 MZJ786480:MZJ786496 NJF786480:NJF786496 NTB786480:NTB786496 OCX786480:OCX786496 OMT786480:OMT786496 OWP786480:OWP786496 PGL786480:PGL786496 PQH786480:PQH786496 QAD786480:QAD786496 QJZ786480:QJZ786496 QTV786480:QTV786496 RDR786480:RDR786496 RNN786480:RNN786496 RXJ786480:RXJ786496 SHF786480:SHF786496 SRB786480:SRB786496 TAX786480:TAX786496 TKT786480:TKT786496 TUP786480:TUP786496 UEL786480:UEL786496 UOH786480:UOH786496 UYD786480:UYD786496 VHZ786480:VHZ786496 VRV786480:VRV786496 WBR786480:WBR786496 WLN786480:WLN786496 WVJ786480:WVJ786496 A852016:A852032 IX852016:IX852032 ST852016:ST852032 ACP852016:ACP852032 AML852016:AML852032 AWH852016:AWH852032 BGD852016:BGD852032 BPZ852016:BPZ852032 BZV852016:BZV852032 CJR852016:CJR852032 CTN852016:CTN852032 DDJ852016:DDJ852032 DNF852016:DNF852032 DXB852016:DXB852032 EGX852016:EGX852032 EQT852016:EQT852032 FAP852016:FAP852032 FKL852016:FKL852032 FUH852016:FUH852032 GED852016:GED852032 GNZ852016:GNZ852032 GXV852016:GXV852032 HHR852016:HHR852032 HRN852016:HRN852032 IBJ852016:IBJ852032 ILF852016:ILF852032 IVB852016:IVB852032 JEX852016:JEX852032 JOT852016:JOT852032 JYP852016:JYP852032 KIL852016:KIL852032 KSH852016:KSH852032 LCD852016:LCD852032 LLZ852016:LLZ852032 LVV852016:LVV852032 MFR852016:MFR852032 MPN852016:MPN852032 MZJ852016:MZJ852032 NJF852016:NJF852032 NTB852016:NTB852032 OCX852016:OCX852032 OMT852016:OMT852032 OWP852016:OWP852032 PGL852016:PGL852032 PQH852016:PQH852032 QAD852016:QAD852032 QJZ852016:QJZ852032 QTV852016:QTV852032 RDR852016:RDR852032 RNN852016:RNN852032 RXJ852016:RXJ852032 SHF852016:SHF852032 SRB852016:SRB852032 TAX852016:TAX852032 TKT852016:TKT852032 TUP852016:TUP852032 UEL852016:UEL852032 UOH852016:UOH852032 UYD852016:UYD852032 VHZ852016:VHZ852032 VRV852016:VRV852032 WBR852016:WBR852032 WLN852016:WLN852032 WVJ852016:WVJ852032 A917552:A917568 IX917552:IX917568 ST917552:ST917568 ACP917552:ACP917568 AML917552:AML917568 AWH917552:AWH917568 BGD917552:BGD917568 BPZ917552:BPZ917568 BZV917552:BZV917568 CJR917552:CJR917568 CTN917552:CTN917568 DDJ917552:DDJ917568 DNF917552:DNF917568 DXB917552:DXB917568 EGX917552:EGX917568 EQT917552:EQT917568 FAP917552:FAP917568 FKL917552:FKL917568 FUH917552:FUH917568 GED917552:GED917568 GNZ917552:GNZ917568 GXV917552:GXV917568 HHR917552:HHR917568 HRN917552:HRN917568 IBJ917552:IBJ917568 ILF917552:ILF917568 IVB917552:IVB917568 JEX917552:JEX917568 JOT917552:JOT917568 JYP917552:JYP917568 KIL917552:KIL917568 KSH917552:KSH917568 LCD917552:LCD917568 LLZ917552:LLZ917568 LVV917552:LVV917568 MFR917552:MFR917568 MPN917552:MPN917568 MZJ917552:MZJ917568 NJF917552:NJF917568 NTB917552:NTB917568 OCX917552:OCX917568 OMT917552:OMT917568 OWP917552:OWP917568 PGL917552:PGL917568 PQH917552:PQH917568 QAD917552:QAD917568 QJZ917552:QJZ917568 QTV917552:QTV917568 RDR917552:RDR917568 RNN917552:RNN917568 RXJ917552:RXJ917568 SHF917552:SHF917568 SRB917552:SRB917568 TAX917552:TAX917568 TKT917552:TKT917568 TUP917552:TUP917568 UEL917552:UEL917568 UOH917552:UOH917568 UYD917552:UYD917568 VHZ917552:VHZ917568 VRV917552:VRV917568 WBR917552:WBR917568 WLN917552:WLN917568 WVJ917552:WVJ917568 A983088:A983104 IX983088:IX983104 ST983088:ST983104 ACP983088:ACP983104 AML983088:AML983104 AWH983088:AWH983104 BGD983088:BGD983104 BPZ983088:BPZ983104 BZV983088:BZV983104 CJR983088:CJR983104 CTN983088:CTN983104 DDJ983088:DDJ983104 DNF983088:DNF983104 DXB983088:DXB983104 EGX983088:EGX983104 EQT983088:EQT983104 FAP983088:FAP983104 FKL983088:FKL983104 FUH983088:FUH983104 GED983088:GED983104 GNZ983088:GNZ983104 GXV983088:GXV983104 HHR983088:HHR983104 HRN983088:HRN983104 IBJ983088:IBJ983104 ILF983088:ILF983104 IVB983088:IVB983104 JEX983088:JEX983104 JOT983088:JOT983104 JYP983088:JYP983104 KIL983088:KIL983104 KSH983088:KSH983104 LCD983088:LCD983104 LLZ983088:LLZ983104 LVV983088:LVV983104 MFR983088:MFR983104 MPN983088:MPN983104 MZJ983088:MZJ983104 NJF983088:NJF983104 NTB983088:NTB983104 OCX983088:OCX983104 OMT983088:OMT983104 OWP983088:OWP983104 PGL983088:PGL983104 PQH983088:PQH983104 QAD983088:QAD983104 QJZ983088:QJZ983104 QTV983088:QTV983104 RDR983088:RDR983104 RNN983088:RNN983104 RXJ983088:RXJ983104 SHF983088:SHF983104 SRB983088:SRB983104 TAX983088:TAX983104 TKT983088:TKT983104 TUP983088:TUP983104 UEL983088:UEL983104 UOH983088:UOH983104 UYD983088:UYD983104 VHZ983088:VHZ983104 VRV983088:VRV983104 WBR983088:WBR983104 WLN983088:WLN983104 WVJ983088:WVJ983104 WVJ983123:WVJ983146 A65619:A65642 IX65619:IX65642 ST65619:ST65642 ACP65619:ACP65642 AML65619:AML65642 AWH65619:AWH65642 BGD65619:BGD65642 BPZ65619:BPZ65642 BZV65619:BZV65642 CJR65619:CJR65642 CTN65619:CTN65642 DDJ65619:DDJ65642 DNF65619:DNF65642 DXB65619:DXB65642 EGX65619:EGX65642 EQT65619:EQT65642 FAP65619:FAP65642 FKL65619:FKL65642 FUH65619:FUH65642 GED65619:GED65642 GNZ65619:GNZ65642 GXV65619:GXV65642 HHR65619:HHR65642 HRN65619:HRN65642 IBJ65619:IBJ65642 ILF65619:ILF65642 IVB65619:IVB65642 JEX65619:JEX65642 JOT65619:JOT65642 JYP65619:JYP65642 KIL65619:KIL65642 KSH65619:KSH65642 LCD65619:LCD65642 LLZ65619:LLZ65642 LVV65619:LVV65642 MFR65619:MFR65642 MPN65619:MPN65642 MZJ65619:MZJ65642 NJF65619:NJF65642 NTB65619:NTB65642 OCX65619:OCX65642 OMT65619:OMT65642 OWP65619:OWP65642 PGL65619:PGL65642 PQH65619:PQH65642 QAD65619:QAD65642 QJZ65619:QJZ65642 QTV65619:QTV65642 RDR65619:RDR65642 RNN65619:RNN65642 RXJ65619:RXJ65642 SHF65619:SHF65642 SRB65619:SRB65642 TAX65619:TAX65642 TKT65619:TKT65642 TUP65619:TUP65642 UEL65619:UEL65642 UOH65619:UOH65642 UYD65619:UYD65642 VHZ65619:VHZ65642 VRV65619:VRV65642 WBR65619:WBR65642 WLN65619:WLN65642 WVJ65619:WVJ65642 A131155:A131178 IX131155:IX131178 ST131155:ST131178 ACP131155:ACP131178 AML131155:AML131178 AWH131155:AWH131178 BGD131155:BGD131178 BPZ131155:BPZ131178 BZV131155:BZV131178 CJR131155:CJR131178 CTN131155:CTN131178 DDJ131155:DDJ131178 DNF131155:DNF131178 DXB131155:DXB131178 EGX131155:EGX131178 EQT131155:EQT131178 FAP131155:FAP131178 FKL131155:FKL131178 FUH131155:FUH131178 GED131155:GED131178 GNZ131155:GNZ131178 GXV131155:GXV131178 HHR131155:HHR131178 HRN131155:HRN131178 IBJ131155:IBJ131178 ILF131155:ILF131178 IVB131155:IVB131178 JEX131155:JEX131178 JOT131155:JOT131178 JYP131155:JYP131178 KIL131155:KIL131178 KSH131155:KSH131178 LCD131155:LCD131178 LLZ131155:LLZ131178 LVV131155:LVV131178 MFR131155:MFR131178 MPN131155:MPN131178 MZJ131155:MZJ131178 NJF131155:NJF131178 NTB131155:NTB131178 OCX131155:OCX131178 OMT131155:OMT131178 OWP131155:OWP131178 PGL131155:PGL131178 PQH131155:PQH131178 QAD131155:QAD131178 QJZ131155:QJZ131178 QTV131155:QTV131178 RDR131155:RDR131178 RNN131155:RNN131178 RXJ131155:RXJ131178 SHF131155:SHF131178 SRB131155:SRB131178 TAX131155:TAX131178 TKT131155:TKT131178 TUP131155:TUP131178 UEL131155:UEL131178 UOH131155:UOH131178 UYD131155:UYD131178 VHZ131155:VHZ131178 VRV131155:VRV131178 WBR131155:WBR131178 WLN131155:WLN131178 WVJ131155:WVJ131178 A196691:A196714 IX196691:IX196714 ST196691:ST196714 ACP196691:ACP196714 AML196691:AML196714 AWH196691:AWH196714 BGD196691:BGD196714 BPZ196691:BPZ196714 BZV196691:BZV196714 CJR196691:CJR196714 CTN196691:CTN196714 DDJ196691:DDJ196714 DNF196691:DNF196714 DXB196691:DXB196714 EGX196691:EGX196714 EQT196691:EQT196714 FAP196691:FAP196714 FKL196691:FKL196714 FUH196691:FUH196714 GED196691:GED196714 GNZ196691:GNZ196714 GXV196691:GXV196714 HHR196691:HHR196714 HRN196691:HRN196714 IBJ196691:IBJ196714 ILF196691:ILF196714 IVB196691:IVB196714 JEX196691:JEX196714 JOT196691:JOT196714 JYP196691:JYP196714 KIL196691:KIL196714 KSH196691:KSH196714 LCD196691:LCD196714 LLZ196691:LLZ196714 LVV196691:LVV196714 MFR196691:MFR196714 MPN196691:MPN196714 MZJ196691:MZJ196714 NJF196691:NJF196714 NTB196691:NTB196714 OCX196691:OCX196714 OMT196691:OMT196714 OWP196691:OWP196714 PGL196691:PGL196714 PQH196691:PQH196714 QAD196691:QAD196714 QJZ196691:QJZ196714 QTV196691:QTV196714 RDR196691:RDR196714 RNN196691:RNN196714 RXJ196691:RXJ196714 SHF196691:SHF196714 SRB196691:SRB196714 TAX196691:TAX196714 TKT196691:TKT196714 TUP196691:TUP196714 UEL196691:UEL196714 UOH196691:UOH196714 UYD196691:UYD196714 VHZ196691:VHZ196714 VRV196691:VRV196714 WBR196691:WBR196714 WLN196691:WLN196714 WVJ196691:WVJ196714 A262227:A262250 IX262227:IX262250 ST262227:ST262250 ACP262227:ACP262250 AML262227:AML262250 AWH262227:AWH262250 BGD262227:BGD262250 BPZ262227:BPZ262250 BZV262227:BZV262250 CJR262227:CJR262250 CTN262227:CTN262250 DDJ262227:DDJ262250 DNF262227:DNF262250 DXB262227:DXB262250 EGX262227:EGX262250 EQT262227:EQT262250 FAP262227:FAP262250 FKL262227:FKL262250 FUH262227:FUH262250 GED262227:GED262250 GNZ262227:GNZ262250 GXV262227:GXV262250 HHR262227:HHR262250 HRN262227:HRN262250 IBJ262227:IBJ262250 ILF262227:ILF262250 IVB262227:IVB262250 JEX262227:JEX262250 JOT262227:JOT262250 JYP262227:JYP262250 KIL262227:KIL262250 KSH262227:KSH262250 LCD262227:LCD262250 LLZ262227:LLZ262250 LVV262227:LVV262250 MFR262227:MFR262250 MPN262227:MPN262250 MZJ262227:MZJ262250 NJF262227:NJF262250 NTB262227:NTB262250 OCX262227:OCX262250 OMT262227:OMT262250 OWP262227:OWP262250 PGL262227:PGL262250 PQH262227:PQH262250 QAD262227:QAD262250 QJZ262227:QJZ262250 QTV262227:QTV262250 RDR262227:RDR262250 RNN262227:RNN262250 RXJ262227:RXJ262250 SHF262227:SHF262250 SRB262227:SRB262250 TAX262227:TAX262250 TKT262227:TKT262250 TUP262227:TUP262250 UEL262227:UEL262250 UOH262227:UOH262250 UYD262227:UYD262250 VHZ262227:VHZ262250 VRV262227:VRV262250 WBR262227:WBR262250 WLN262227:WLN262250 WVJ262227:WVJ262250 A327763:A327786 IX327763:IX327786 ST327763:ST327786 ACP327763:ACP327786 AML327763:AML327786 AWH327763:AWH327786 BGD327763:BGD327786 BPZ327763:BPZ327786 BZV327763:BZV327786 CJR327763:CJR327786 CTN327763:CTN327786 DDJ327763:DDJ327786 DNF327763:DNF327786 DXB327763:DXB327786 EGX327763:EGX327786 EQT327763:EQT327786 FAP327763:FAP327786 FKL327763:FKL327786 FUH327763:FUH327786 GED327763:GED327786 GNZ327763:GNZ327786 GXV327763:GXV327786 HHR327763:HHR327786 HRN327763:HRN327786 IBJ327763:IBJ327786 ILF327763:ILF327786 IVB327763:IVB327786 JEX327763:JEX327786 JOT327763:JOT327786 JYP327763:JYP327786 KIL327763:KIL327786 KSH327763:KSH327786 LCD327763:LCD327786 LLZ327763:LLZ327786 LVV327763:LVV327786 MFR327763:MFR327786 MPN327763:MPN327786 MZJ327763:MZJ327786 NJF327763:NJF327786 NTB327763:NTB327786 OCX327763:OCX327786 OMT327763:OMT327786 OWP327763:OWP327786 PGL327763:PGL327786 PQH327763:PQH327786 QAD327763:QAD327786 QJZ327763:QJZ327786 QTV327763:QTV327786 RDR327763:RDR327786 RNN327763:RNN327786 RXJ327763:RXJ327786 SHF327763:SHF327786 SRB327763:SRB327786 TAX327763:TAX327786 TKT327763:TKT327786 TUP327763:TUP327786 UEL327763:UEL327786 UOH327763:UOH327786 UYD327763:UYD327786 VHZ327763:VHZ327786 VRV327763:VRV327786 WBR327763:WBR327786 WLN327763:WLN327786 WVJ327763:WVJ327786 A393299:A393322 IX393299:IX393322 ST393299:ST393322 ACP393299:ACP393322 AML393299:AML393322 AWH393299:AWH393322 BGD393299:BGD393322 BPZ393299:BPZ393322 BZV393299:BZV393322 CJR393299:CJR393322 CTN393299:CTN393322 DDJ393299:DDJ393322 DNF393299:DNF393322 DXB393299:DXB393322 EGX393299:EGX393322 EQT393299:EQT393322 FAP393299:FAP393322 FKL393299:FKL393322 FUH393299:FUH393322 GED393299:GED393322 GNZ393299:GNZ393322 GXV393299:GXV393322 HHR393299:HHR393322 HRN393299:HRN393322 IBJ393299:IBJ393322 ILF393299:ILF393322 IVB393299:IVB393322 JEX393299:JEX393322 JOT393299:JOT393322 JYP393299:JYP393322 KIL393299:KIL393322 KSH393299:KSH393322 LCD393299:LCD393322 LLZ393299:LLZ393322 LVV393299:LVV393322 MFR393299:MFR393322 MPN393299:MPN393322 MZJ393299:MZJ393322 NJF393299:NJF393322 NTB393299:NTB393322 OCX393299:OCX393322 OMT393299:OMT393322 OWP393299:OWP393322 PGL393299:PGL393322 PQH393299:PQH393322 QAD393299:QAD393322 QJZ393299:QJZ393322 QTV393299:QTV393322 RDR393299:RDR393322 RNN393299:RNN393322 RXJ393299:RXJ393322 SHF393299:SHF393322 SRB393299:SRB393322 TAX393299:TAX393322 TKT393299:TKT393322 TUP393299:TUP393322 UEL393299:UEL393322 UOH393299:UOH393322 UYD393299:UYD393322 VHZ393299:VHZ393322 VRV393299:VRV393322 WBR393299:WBR393322 WLN393299:WLN393322 WVJ393299:WVJ393322 A458835:A458858 IX458835:IX458858 ST458835:ST458858 ACP458835:ACP458858 AML458835:AML458858 AWH458835:AWH458858 BGD458835:BGD458858 BPZ458835:BPZ458858 BZV458835:BZV458858 CJR458835:CJR458858 CTN458835:CTN458858 DDJ458835:DDJ458858 DNF458835:DNF458858 DXB458835:DXB458858 EGX458835:EGX458858 EQT458835:EQT458858 FAP458835:FAP458858 FKL458835:FKL458858 FUH458835:FUH458858 GED458835:GED458858 GNZ458835:GNZ458858 GXV458835:GXV458858 HHR458835:HHR458858 HRN458835:HRN458858 IBJ458835:IBJ458858 ILF458835:ILF458858 IVB458835:IVB458858 JEX458835:JEX458858 JOT458835:JOT458858 JYP458835:JYP458858 KIL458835:KIL458858 KSH458835:KSH458858 LCD458835:LCD458858 LLZ458835:LLZ458858 LVV458835:LVV458858 MFR458835:MFR458858 MPN458835:MPN458858 MZJ458835:MZJ458858 NJF458835:NJF458858 NTB458835:NTB458858 OCX458835:OCX458858 OMT458835:OMT458858 OWP458835:OWP458858 PGL458835:PGL458858 PQH458835:PQH458858 QAD458835:QAD458858 QJZ458835:QJZ458858 QTV458835:QTV458858 RDR458835:RDR458858 RNN458835:RNN458858 RXJ458835:RXJ458858 SHF458835:SHF458858 SRB458835:SRB458858 TAX458835:TAX458858 TKT458835:TKT458858 TUP458835:TUP458858 UEL458835:UEL458858 UOH458835:UOH458858 UYD458835:UYD458858 VHZ458835:VHZ458858 VRV458835:VRV458858 WBR458835:WBR458858 WLN458835:WLN458858 WVJ458835:WVJ458858 A524371:A524394 IX524371:IX524394 ST524371:ST524394 ACP524371:ACP524394 AML524371:AML524394 AWH524371:AWH524394 BGD524371:BGD524394 BPZ524371:BPZ524394 BZV524371:BZV524394 CJR524371:CJR524394 CTN524371:CTN524394 DDJ524371:DDJ524394 DNF524371:DNF524394 DXB524371:DXB524394 EGX524371:EGX524394 EQT524371:EQT524394 FAP524371:FAP524394 FKL524371:FKL524394 FUH524371:FUH524394 GED524371:GED524394 GNZ524371:GNZ524394 GXV524371:GXV524394 HHR524371:HHR524394 HRN524371:HRN524394 IBJ524371:IBJ524394 ILF524371:ILF524394 IVB524371:IVB524394 JEX524371:JEX524394 JOT524371:JOT524394 JYP524371:JYP524394 KIL524371:KIL524394 KSH524371:KSH524394 LCD524371:LCD524394 LLZ524371:LLZ524394 LVV524371:LVV524394 MFR524371:MFR524394 MPN524371:MPN524394 MZJ524371:MZJ524394 NJF524371:NJF524394 NTB524371:NTB524394 OCX524371:OCX524394 OMT524371:OMT524394 OWP524371:OWP524394 PGL524371:PGL524394 PQH524371:PQH524394 QAD524371:QAD524394 QJZ524371:QJZ524394 QTV524371:QTV524394 RDR524371:RDR524394 RNN524371:RNN524394 RXJ524371:RXJ524394 SHF524371:SHF524394 SRB524371:SRB524394 TAX524371:TAX524394 TKT524371:TKT524394 TUP524371:TUP524394 UEL524371:UEL524394 UOH524371:UOH524394 UYD524371:UYD524394 VHZ524371:VHZ524394 VRV524371:VRV524394 WBR524371:WBR524394 WLN524371:WLN524394 WVJ524371:WVJ524394 A589907:A589930 IX589907:IX589930 ST589907:ST589930 ACP589907:ACP589930 AML589907:AML589930 AWH589907:AWH589930 BGD589907:BGD589930 BPZ589907:BPZ589930 BZV589907:BZV589930 CJR589907:CJR589930 CTN589907:CTN589930 DDJ589907:DDJ589930 DNF589907:DNF589930 DXB589907:DXB589930 EGX589907:EGX589930 EQT589907:EQT589930 FAP589907:FAP589930 FKL589907:FKL589930 FUH589907:FUH589930 GED589907:GED589930 GNZ589907:GNZ589930 GXV589907:GXV589930 HHR589907:HHR589930 HRN589907:HRN589930 IBJ589907:IBJ589930 ILF589907:ILF589930 IVB589907:IVB589930 JEX589907:JEX589930 JOT589907:JOT589930 JYP589907:JYP589930 KIL589907:KIL589930 KSH589907:KSH589930 LCD589907:LCD589930 LLZ589907:LLZ589930 LVV589907:LVV589930 MFR589907:MFR589930 MPN589907:MPN589930 MZJ589907:MZJ589930 NJF589907:NJF589930 NTB589907:NTB589930 OCX589907:OCX589930 OMT589907:OMT589930 OWP589907:OWP589930 PGL589907:PGL589930 PQH589907:PQH589930 QAD589907:QAD589930 QJZ589907:QJZ589930 QTV589907:QTV589930 RDR589907:RDR589930 RNN589907:RNN589930 RXJ589907:RXJ589930 SHF589907:SHF589930 SRB589907:SRB589930 TAX589907:TAX589930 TKT589907:TKT589930 TUP589907:TUP589930 UEL589907:UEL589930 UOH589907:UOH589930 UYD589907:UYD589930 VHZ589907:VHZ589930 VRV589907:VRV589930 WBR589907:WBR589930 WLN589907:WLN589930 WVJ589907:WVJ589930 A655443:A655466 IX655443:IX655466 ST655443:ST655466 ACP655443:ACP655466 AML655443:AML655466 AWH655443:AWH655466 BGD655443:BGD655466 BPZ655443:BPZ655466 BZV655443:BZV655466 CJR655443:CJR655466 CTN655443:CTN655466 DDJ655443:DDJ655466 DNF655443:DNF655466 DXB655443:DXB655466 EGX655443:EGX655466 EQT655443:EQT655466 FAP655443:FAP655466 FKL655443:FKL655466 FUH655443:FUH655466 GED655443:GED655466 GNZ655443:GNZ655466 GXV655443:GXV655466 HHR655443:HHR655466 HRN655443:HRN655466 IBJ655443:IBJ655466 ILF655443:ILF655466 IVB655443:IVB655466 JEX655443:JEX655466 JOT655443:JOT655466 JYP655443:JYP655466 KIL655443:KIL655466 KSH655443:KSH655466 LCD655443:LCD655466 LLZ655443:LLZ655466 LVV655443:LVV655466 MFR655443:MFR655466 MPN655443:MPN655466 MZJ655443:MZJ655466 NJF655443:NJF655466 NTB655443:NTB655466 OCX655443:OCX655466 OMT655443:OMT655466 OWP655443:OWP655466 PGL655443:PGL655466 PQH655443:PQH655466 QAD655443:QAD655466 QJZ655443:QJZ655466 QTV655443:QTV655466 RDR655443:RDR655466 RNN655443:RNN655466 RXJ655443:RXJ655466 SHF655443:SHF655466 SRB655443:SRB655466 TAX655443:TAX655466 TKT655443:TKT655466 TUP655443:TUP655466 UEL655443:UEL655466 UOH655443:UOH655466 UYD655443:UYD655466 VHZ655443:VHZ655466 VRV655443:VRV655466 WBR655443:WBR655466 WLN655443:WLN655466 WVJ655443:WVJ655466 A720979:A721002 IX720979:IX721002 ST720979:ST721002 ACP720979:ACP721002 AML720979:AML721002 AWH720979:AWH721002 BGD720979:BGD721002 BPZ720979:BPZ721002 BZV720979:BZV721002 CJR720979:CJR721002 CTN720979:CTN721002 DDJ720979:DDJ721002 DNF720979:DNF721002 DXB720979:DXB721002 EGX720979:EGX721002 EQT720979:EQT721002 FAP720979:FAP721002 FKL720979:FKL721002 FUH720979:FUH721002 GED720979:GED721002 GNZ720979:GNZ721002 GXV720979:GXV721002 HHR720979:HHR721002 HRN720979:HRN721002 IBJ720979:IBJ721002 ILF720979:ILF721002 IVB720979:IVB721002 JEX720979:JEX721002 JOT720979:JOT721002 JYP720979:JYP721002 KIL720979:KIL721002 KSH720979:KSH721002 LCD720979:LCD721002 LLZ720979:LLZ721002 LVV720979:LVV721002 MFR720979:MFR721002 MPN720979:MPN721002 MZJ720979:MZJ721002 NJF720979:NJF721002 NTB720979:NTB721002 OCX720979:OCX721002 OMT720979:OMT721002 OWP720979:OWP721002 PGL720979:PGL721002 PQH720979:PQH721002 QAD720979:QAD721002 QJZ720979:QJZ721002 QTV720979:QTV721002 RDR720979:RDR721002 RNN720979:RNN721002 RXJ720979:RXJ721002 SHF720979:SHF721002 SRB720979:SRB721002 TAX720979:TAX721002 TKT720979:TKT721002 TUP720979:TUP721002 UEL720979:UEL721002 UOH720979:UOH721002 UYD720979:UYD721002 VHZ720979:VHZ721002 VRV720979:VRV721002 WBR720979:WBR721002 WLN720979:WLN721002 WVJ720979:WVJ721002 A786515:A786538 IX786515:IX786538 ST786515:ST786538 ACP786515:ACP786538 AML786515:AML786538 AWH786515:AWH786538 BGD786515:BGD786538 BPZ786515:BPZ786538 BZV786515:BZV786538 CJR786515:CJR786538 CTN786515:CTN786538 DDJ786515:DDJ786538 DNF786515:DNF786538 DXB786515:DXB786538 EGX786515:EGX786538 EQT786515:EQT786538 FAP786515:FAP786538 FKL786515:FKL786538 FUH786515:FUH786538 GED786515:GED786538 GNZ786515:GNZ786538 GXV786515:GXV786538 HHR786515:HHR786538 HRN786515:HRN786538 IBJ786515:IBJ786538 ILF786515:ILF786538 IVB786515:IVB786538 JEX786515:JEX786538 JOT786515:JOT786538 JYP786515:JYP786538 KIL786515:KIL786538 KSH786515:KSH786538 LCD786515:LCD786538 LLZ786515:LLZ786538 LVV786515:LVV786538 MFR786515:MFR786538 MPN786515:MPN786538 MZJ786515:MZJ786538 NJF786515:NJF786538 NTB786515:NTB786538 OCX786515:OCX786538 OMT786515:OMT786538 OWP786515:OWP786538 PGL786515:PGL786538 PQH786515:PQH786538 QAD786515:QAD786538 QJZ786515:QJZ786538 QTV786515:QTV786538 RDR786515:RDR786538 RNN786515:RNN786538 RXJ786515:RXJ786538 SHF786515:SHF786538 SRB786515:SRB786538 TAX786515:TAX786538 TKT786515:TKT786538 TUP786515:TUP786538 UEL786515:UEL786538 UOH786515:UOH786538 UYD786515:UYD786538 VHZ786515:VHZ786538 VRV786515:VRV786538 WBR786515:WBR786538 WLN786515:WLN786538 WVJ786515:WVJ786538 A852051:A852074 IX852051:IX852074 ST852051:ST852074 ACP852051:ACP852074 AML852051:AML852074 AWH852051:AWH852074 BGD852051:BGD852074 BPZ852051:BPZ852074 BZV852051:BZV852074 CJR852051:CJR852074 CTN852051:CTN852074 DDJ852051:DDJ852074 DNF852051:DNF852074 DXB852051:DXB852074 EGX852051:EGX852074 EQT852051:EQT852074 FAP852051:FAP852074 FKL852051:FKL852074 FUH852051:FUH852074 GED852051:GED852074 GNZ852051:GNZ852074 GXV852051:GXV852074 HHR852051:HHR852074 HRN852051:HRN852074 IBJ852051:IBJ852074 ILF852051:ILF852074 IVB852051:IVB852074 JEX852051:JEX852074 JOT852051:JOT852074 JYP852051:JYP852074 KIL852051:KIL852074 KSH852051:KSH852074 LCD852051:LCD852074 LLZ852051:LLZ852074 LVV852051:LVV852074 MFR852051:MFR852074 MPN852051:MPN852074 MZJ852051:MZJ852074 NJF852051:NJF852074 NTB852051:NTB852074 OCX852051:OCX852074 OMT852051:OMT852074 OWP852051:OWP852074 PGL852051:PGL852074 PQH852051:PQH852074 QAD852051:QAD852074 QJZ852051:QJZ852074 QTV852051:QTV852074 RDR852051:RDR852074 RNN852051:RNN852074 RXJ852051:RXJ852074 SHF852051:SHF852074 SRB852051:SRB852074 TAX852051:TAX852074 TKT852051:TKT852074 TUP852051:TUP852074 UEL852051:UEL852074 UOH852051:UOH852074 UYD852051:UYD852074 VHZ852051:VHZ852074 VRV852051:VRV852074 WBR852051:WBR852074 WLN852051:WLN852074 WVJ852051:WVJ852074 A917587:A917610 IX917587:IX917610 ST917587:ST917610 ACP917587:ACP917610 AML917587:AML917610 AWH917587:AWH917610 BGD917587:BGD917610 BPZ917587:BPZ917610 BZV917587:BZV917610 CJR917587:CJR917610 CTN917587:CTN917610 DDJ917587:DDJ917610 DNF917587:DNF917610 DXB917587:DXB917610 EGX917587:EGX917610 EQT917587:EQT917610 FAP917587:FAP917610 FKL917587:FKL917610 FUH917587:FUH917610 GED917587:GED917610 GNZ917587:GNZ917610 GXV917587:GXV917610 HHR917587:HHR917610 HRN917587:HRN917610 IBJ917587:IBJ917610 ILF917587:ILF917610 IVB917587:IVB917610 JEX917587:JEX917610 JOT917587:JOT917610 JYP917587:JYP917610 KIL917587:KIL917610 KSH917587:KSH917610 LCD917587:LCD917610 LLZ917587:LLZ917610 LVV917587:LVV917610 MFR917587:MFR917610 MPN917587:MPN917610 MZJ917587:MZJ917610 NJF917587:NJF917610 NTB917587:NTB917610 OCX917587:OCX917610 OMT917587:OMT917610 OWP917587:OWP917610 PGL917587:PGL917610 PQH917587:PQH917610 QAD917587:QAD917610 QJZ917587:QJZ917610 QTV917587:QTV917610 RDR917587:RDR917610 RNN917587:RNN917610 RXJ917587:RXJ917610 SHF917587:SHF917610 SRB917587:SRB917610 TAX917587:TAX917610 TKT917587:TKT917610 TUP917587:TUP917610 UEL917587:UEL917610 UOH917587:UOH917610 UYD917587:UYD917610 VHZ917587:VHZ917610 VRV917587:VRV917610 WBR917587:WBR917610 WLN917587:WLN917610 WVJ917587:WVJ917610 A983123:A983146 IX983123:IX983146 ST983123:ST983146 ACP983123:ACP983146 AML983123:AML983146 AWH983123:AWH983146 BGD983123:BGD983146 BPZ983123:BPZ983146 BZV983123:BZV983146 CJR983123:CJR983146 CTN983123:CTN983146 DDJ983123:DDJ983146 DNF983123:DNF983146 DXB983123:DXB983146 EGX983123:EGX983146 EQT983123:EQT983146 FAP983123:FAP983146 FKL983123:FKL983146 FUH983123:FUH983146 GED983123:GED983146 GNZ983123:GNZ983146 GXV983123:GXV983146 HHR983123:HHR983146 HRN983123:HRN983146 IBJ983123:IBJ983146 ILF983123:ILF983146 IVB983123:IVB983146 JEX983123:JEX983146 JOT983123:JOT983146 JYP983123:JYP983146 KIL983123:KIL983146 KSH983123:KSH983146 LCD983123:LCD983146 LLZ983123:LLZ983146 LVV983123:LVV983146 MFR983123:MFR983146 MPN983123:MPN983146 MZJ983123:MZJ983146 NJF983123:NJF983146 NTB983123:NTB983146 OCX983123:OCX983146 OMT983123:OMT983146 OWP983123:OWP983146 PGL983123:PGL983146 PQH983123:PQH983146 QAD983123:QAD983146 QJZ983123:QJZ983146 QTV983123:QTV983146 RDR983123:RDR983146 RNN983123:RNN983146 RXJ983123:RXJ983146 SHF983123:SHF983146 SRB983123:SRB983146 TAX983123:TAX983146 TKT983123:TKT983146 TUP983123:TUP983146 UEL983123:UEL983146 UOH983123:UOH983146 UYD983123:UYD983146 VHZ983123:VHZ983146 VRV983123:VRV983146 WBR983123:WBR983146 WLN983123:WLN983146 WVJ75:WVJ98 WLN75:WLN98 WBR75:WBR98 VRV75:VRV98 VHZ75:VHZ98 UYD75:UYD98 UOH75:UOH98 UEL75:UEL98 TUP75:TUP98 TKT75:TKT98 TAX75:TAX98 SRB75:SRB98 SHF75:SHF98 RXJ75:RXJ98 RNN75:RNN98 RDR75:RDR98 QTV75:QTV98 QJZ75:QJZ98 QAD75:QAD98 PQH75:PQH98 PGL75:PGL98 OWP75:OWP98 OMT75:OMT98 OCX75:OCX98 NTB75:NTB98 NJF75:NJF98 MZJ75:MZJ98 MPN75:MPN98 MFR75:MFR98 LVV75:LVV98 LLZ75:LLZ98 LCD75:LCD98 KSH75:KSH98 KIL75:KIL98 JYP75:JYP98 JOT75:JOT98 JEX75:JEX98 IVB75:IVB98 ILF75:ILF98 IBJ75:IBJ98 HRN75:HRN98 HHR75:HHR98 GXV75:GXV98 GNZ75:GNZ98 GED75:GED98 FUH75:FUH98 FKL75:FKL98 FAP75:FAP98 EQT75:EQT98 EGX75:EGX98 DXB75:DXB98 DNF75:DNF98 DDJ75:DDJ98 CTN75:CTN98 CJR75:CJR98 BZV75:BZV98 BPZ75:BPZ98 BGD75:BGD98 AWH75:AWH98 AML75:AML98 ACP75:ACP98 ST75:ST98 IX75:IX98 A75:A98 WVJ57:WVJ65 WLN57:WLN65 WBR57:WBR65 VRV57:VRV65 VHZ57:VHZ65 UYD57:UYD65 UOH57:UOH65 UEL57:UEL65 TUP57:TUP65 TKT57:TKT65 TAX57:TAX65 SRB57:SRB65 SHF57:SHF65 RXJ57:RXJ65 RNN57:RNN65 RDR57:RDR65 QTV57:QTV65 QJZ57:QJZ65 QAD57:QAD65 PQH57:PQH65 PGL57:PGL65 OWP57:OWP65 OMT57:OMT65 OCX57:OCX65 NTB57:NTB65 NJF57:NJF65 MZJ57:MZJ65 MPN57:MPN65 MFR57:MFR65 LVV57:LVV65 LLZ57:LLZ65 LCD57:LCD65 KSH57:KSH65 KIL57:KIL65 JYP57:JYP65 JOT57:JOT65 JEX57:JEX65 IVB57:IVB65 ILF57:ILF65 IBJ57:IBJ65 HRN57:HRN65 HHR57:HHR65 GXV57:GXV65 GNZ57:GNZ65 GED57:GED65 FUH57:FUH65 FKL57:FKL65 FAP57:FAP65 EQT57:EQT65 EGX57:EGX65 DXB57:DXB65 DNF57:DNF65 DDJ57:DDJ65 CTN57:CTN65 CJR57:CJR65 BZV57:BZV65 BPZ57:BPZ65 BGD57:BGD65 AWH57:AWH65 AML57:AML65 ACP57:ACP65 ST57:ST65 IX57:IX65 WVJ19:WVJ22">
      <formula1>$A$1005:$A$1113</formula1>
    </dataValidation>
    <dataValidation type="list" allowBlank="1" showInputMessage="1" showErrorMessage="1" sqref="WVJ983054 WVJ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formula1>$A$4:$A$109</formula1>
    </dataValidation>
    <dataValidation type="list" allowBlank="1" showInputMessage="1" showErrorMessage="1" sqref="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formula1>$A$1007:$A$1119</formula1>
    </dataValidation>
    <dataValidation type="list" allowBlank="1" showInputMessage="1" showErrorMessage="1" sqref="A23 A4 A38 A56 A66 A74 A99">
      <formula1>$A$1115:$A$1126</formula1>
    </dataValidation>
  </dataValidations>
  <hyperlinks>
    <hyperlink ref="A25" location="'SPECIFICATION SHEET'!B57" display="GARAGE SLAB- LABOR AND MATERIALS"/>
    <hyperlink ref="A26" location="'SPECIFICATION SHEET'!B57" display="BASEMENT/FINISHED SLAB L&amp;M"/>
    <hyperlink ref="A27" location="'SPECIFICATION SHEET'!B369" display="FRAMING LUMBER- MATERIALS "/>
    <hyperlink ref="A28" location="'SPECIFICATION SHEET'!B369" display="COMPONENT LUMBER JOISTS MATERIALS "/>
    <hyperlink ref="A29" location="'SPECIFICATION SHEET'!B369" display="TRUSSES MATERIALS ONLY"/>
    <hyperlink ref="A30" location="'SPECIFICATION SHEET'!B57" display="TERMITE TREATMENT"/>
    <hyperlink ref="A31" location="'SPECIFICATION SHEET'!B199" display="WINDOWS MATERIALS ONLY"/>
    <hyperlink ref="A33" location="'SPECIFICATION SHEET'!B343" display="INTERIOR STAIRS MATERIALS ONLY"/>
    <hyperlink ref="A34" location="'SPECIFICATION SHEET'!B179" display="EXTERIOR PEDESTRIAN DOORS, MATERIALS"/>
    <hyperlink ref="A35" location="'SPECIFICATION SHEET'!B369" display="FRAMING LABOR"/>
    <hyperlink ref="A36" location="'SPECIFICATION SHEET'!B167" display="FIREPLACE, LABOR AND MATERIALS"/>
    <hyperlink ref="A37" location="'SPECIFICATION SHEET'!B212" display="ROOFING, LABOR AND MATERIALS"/>
    <hyperlink ref="A39" location="'SPECIFICATION SHEET'!B267" display="OVERHEAD GARAGE DOORS, L&amp;M"/>
    <hyperlink ref="A40" location="'SPECIFICATION SHEET'!B220" display="SIDING/CORNICE, LABOR AND MATERIALS"/>
    <hyperlink ref="A41" location="'SPECIFICATION SHEET'!B220" display="SHUTTERS, LABOR AND MATERIALS"/>
    <hyperlink ref="A42" location="'SPECIFICATION SHEET'!B220" display="BRICK VENEER, LABOR AND MATERIALS"/>
    <hyperlink ref="A43" location="'SPECIFICATION SHEET'!B220" display="STONE VENEER, LABOR AND MATERIALS"/>
    <hyperlink ref="A44" location="'SPECIFICATION SHEET'!B220" display="STUCCO VENEER, INSTALLED"/>
    <hyperlink ref="A45" location="'SPECIFICATION SHEET'!B252" display="GUTTERS, LABOR AND MATERIALS"/>
    <hyperlink ref="A46" location="'SPECIFICATION SHEET'!B321" display="HVAC, INSTALLED"/>
    <hyperlink ref="A47" location="'SPECIFICATION SHEET'!B123" display="PLUMBING, FIXTURES, LABOR AND MAT."/>
    <hyperlink ref="A48" location="'SPECIFICATION SHEET'!B327" display="ELECTRICAL, LABOR AND MATERIALS"/>
    <hyperlink ref="A49" location="'SPECIFICATION SHEET'!B327" display="GENERATOR, MATERIALS ONLY"/>
    <hyperlink ref="A50" location="'SPECIFICATION SHEET'!B337" display="STRUCTURED CABLING, INSTALLED"/>
    <hyperlink ref="A51" location="'SPECIFICATION SHEET'!B103" display="WATER SERVICE (COUNTY)"/>
    <hyperlink ref="A52" location="'SPECIFICATION SHEET'!B103" display="WELL, INSTALLED"/>
    <hyperlink ref="A53" location="'SPECIFICATION SHEET'!B108" display="SEWER (COUNTY)"/>
    <hyperlink ref="A54" location="'SPECIFICATION SHEET'!B108" display="DRAINFIELD, INSTALLED"/>
    <hyperlink ref="A55" location="'SPECIFICATION SHEET'!B259" display="INSULATION, LABOR AND MATERIALS"/>
    <hyperlink ref="A57" location="'SPECIFICATION SHEET'!B359" display="DRYWALL, LABOR AND MATERIALS"/>
    <hyperlink ref="A58" location="'SPECIFICATION SHEET'!B286" display="INTERIOR DOORS/TRIM, MATERIALS ONLY"/>
    <hyperlink ref="A59" location="'SPECIFICATION SHEET'!B136" display="CABINETS, TOPS, VANITIES, L&amp;M"/>
    <hyperlink ref="A61" location="'SPECIFICATION SHEET'!B233" display="HARDWOOD, LABOR AND MATERIALS"/>
    <hyperlink ref="A62" location="'SPECIFICATION SHEET'!B286" display="TRIM LABOR"/>
    <hyperlink ref="A63" location="'SPECIFICATION SHEET'!B286" display="CUSTOM CARPENTRY, LABOR AND MAT."/>
    <hyperlink ref="A64" location="'SPECIFICATION SHEET'!B295" display="INTERIOR PAINT, LABOR AND MATERIALS"/>
    <hyperlink ref="A65" location="'SPECIFICATION SHEET'!B310" display="EXTERIOR PAINT, LABOR AND MATERIALS"/>
    <hyperlink ref="A67" location="'SPECIFICATION SHEET'!B123" display="PROPANE TANK/NATURAL GAS"/>
    <hyperlink ref="A68" location="'SPECIFICATION SHEET'!B348" display="MIRRORS/INT HARDWARE/KNOBS L&amp;M"/>
    <hyperlink ref="A69" location="'SPECIFICATION SHEET'!B233" display="CERAMIC TILE, LABOR AND MATERIALS"/>
    <hyperlink ref="A70" location="'SPECIFICATION SHEET'!B233" display="CARPET, LABOR AND MATERIALS"/>
    <hyperlink ref="A71" location="'SPECIFICATION SHEET'!B233" display="VINYL FLOORING, LABOR AND MATERIALS"/>
    <hyperlink ref="A72" location="'SPECIFICATION SHEET'!B152" display="APPLIANCES, MATERIALS ONLY"/>
    <hyperlink ref="A73" location="'SPECIFICATION SHEET'!B332" display="LIGHT FIXTURES, MATERIALS ONLY"/>
    <hyperlink ref="A75" location="'SPECIFICATION SHEET'!B383" display="SIDEWALK/STOOP, INSTALLED"/>
    <hyperlink ref="A79" location="'SPECIFICATION SHEET'!B90" display="SHRUBS, INSTALLED"/>
    <hyperlink ref="A81" location="'SPECIFICATION SHEET'!B275" display="DECKS, PORCHES, SCREENING, L&amp;M"/>
    <hyperlink ref="A82" location="'SPECIFICATION SHEET'!B275" display="PATIO, INSTALLED"/>
    <hyperlink ref="A83" location="'SPECIFICATION SHEET'!B275" display="FENCING, INSTALLED"/>
    <hyperlink ref="A90" location="'SPECIFICATION SHEET'!B383" display="FINISHED DRIVE, MATERIALS ONLY"/>
    <hyperlink ref="A91" location="'SPECIFICATION SHEET'!B373" display="EXTERIOR FRONT POSTS, RAILS L&amp;M"/>
    <hyperlink ref="A93" location="'SPECIFICATION SHEET'!B57" display="INTERIOR CLEANING"/>
    <hyperlink ref="A96" location="'SPECIFICATION SHEET'!B406" display="REAL ESTATE COMMISSION"/>
    <hyperlink ref="A97" location="'SPECIFICATION SHEET'!B405" display="FINANCING/CLOSING COSTS/BANK FEES"/>
    <hyperlink ref="A60" location="'SPECIFICATION SHEET'!B138" display="CUSTOM COUNTERTOPS, L&amp;M"/>
    <hyperlink ref="A19" location="'SPECIFICATION SHEET'!B97" display="SURVEYING"/>
    <hyperlink ref="A22" location="'SPECIFICATION SHEET'!B113" display="WATERPROOFING LABOR AND MAT."/>
    <hyperlink ref="A21" location="'SPECIFICATION SHEET'!B113" display="PRECAST FOUNDATION LABOR AND MAT."/>
    <hyperlink ref="A20" location="'SPECIFICATION SHEET'!B113" display="MASONRY FOUNDATION LABOR AND MAT."/>
    <hyperlink ref="A16" location="'SPECIFICATION SHEET'!B57" display="PLANS AND COPIES"/>
    <hyperlink ref="A13" location="'SPECIFICATION SHEET'!B88" display="CLEARING/ EROSION"/>
    <hyperlink ref="A11" location="'SPECIFICATION SHEET'!K20" display="PROFFERS"/>
  </hyperlinks>
  <pageMargins left="0.7" right="0.7" top="0.75" bottom="0.75" header="0.3" footer="0.3"/>
  <pageSetup scale="50" orientation="landscape" r:id="rId1"/>
  <rowBreaks count="1" manualBreakCount="1">
    <brk id="56" max="4"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60"/>
  <sheetViews>
    <sheetView zoomScaleNormal="100" workbookViewId="0">
      <selection activeCell="K5" sqref="K5"/>
    </sheetView>
  </sheetViews>
  <sheetFormatPr defaultRowHeight="15" x14ac:dyDescent="0.25"/>
  <cols>
    <col min="1" max="3" width="9.140625" style="590"/>
    <col min="4" max="4" width="10.28515625" style="590" customWidth="1"/>
    <col min="5" max="5" width="9.140625" style="590"/>
    <col min="6" max="6" width="11.85546875" style="590" customWidth="1"/>
    <col min="7" max="7" width="2.28515625" style="590" customWidth="1"/>
    <col min="8" max="8" width="7" style="590" customWidth="1"/>
    <col min="9" max="9" width="9.140625" style="590"/>
    <col min="10" max="10" width="11" style="590" customWidth="1"/>
    <col min="11" max="11" width="21.140625" style="591" customWidth="1"/>
    <col min="12" max="12" width="13" style="591" customWidth="1"/>
    <col min="13" max="259" width="9.140625" style="590"/>
    <col min="260" max="260" width="10.28515625" style="590" customWidth="1"/>
    <col min="261" max="261" width="9.140625" style="590"/>
    <col min="262" max="262" width="11.85546875" style="590" customWidth="1"/>
    <col min="263" max="263" width="2.28515625" style="590" customWidth="1"/>
    <col min="264" max="264" width="7" style="590" customWidth="1"/>
    <col min="265" max="265" width="9.140625" style="590"/>
    <col min="266" max="266" width="9.5703125" style="590" customWidth="1"/>
    <col min="267" max="267" width="21.140625" style="590" customWidth="1"/>
    <col min="268" max="268" width="13" style="590" customWidth="1"/>
    <col min="269" max="515" width="9.140625" style="590"/>
    <col min="516" max="516" width="10.28515625" style="590" customWidth="1"/>
    <col min="517" max="517" width="9.140625" style="590"/>
    <col min="518" max="518" width="11.85546875" style="590" customWidth="1"/>
    <col min="519" max="519" width="2.28515625" style="590" customWidth="1"/>
    <col min="520" max="520" width="7" style="590" customWidth="1"/>
    <col min="521" max="521" width="9.140625" style="590"/>
    <col min="522" max="522" width="9.5703125" style="590" customWidth="1"/>
    <col min="523" max="523" width="21.140625" style="590" customWidth="1"/>
    <col min="524" max="524" width="13" style="590" customWidth="1"/>
    <col min="525" max="771" width="9.140625" style="590"/>
    <col min="772" max="772" width="10.28515625" style="590" customWidth="1"/>
    <col min="773" max="773" width="9.140625" style="590"/>
    <col min="774" max="774" width="11.85546875" style="590" customWidth="1"/>
    <col min="775" max="775" width="2.28515625" style="590" customWidth="1"/>
    <col min="776" max="776" width="7" style="590" customWidth="1"/>
    <col min="777" max="777" width="9.140625" style="590"/>
    <col min="778" max="778" width="9.5703125" style="590" customWidth="1"/>
    <col min="779" max="779" width="21.140625" style="590" customWidth="1"/>
    <col min="780" max="780" width="13" style="590" customWidth="1"/>
    <col min="781" max="1027" width="9.140625" style="590"/>
    <col min="1028" max="1028" width="10.28515625" style="590" customWidth="1"/>
    <col min="1029" max="1029" width="9.140625" style="590"/>
    <col min="1030" max="1030" width="11.85546875" style="590" customWidth="1"/>
    <col min="1031" max="1031" width="2.28515625" style="590" customWidth="1"/>
    <col min="1032" max="1032" width="7" style="590" customWidth="1"/>
    <col min="1033" max="1033" width="9.140625" style="590"/>
    <col min="1034" max="1034" width="9.5703125" style="590" customWidth="1"/>
    <col min="1035" max="1035" width="21.140625" style="590" customWidth="1"/>
    <col min="1036" max="1036" width="13" style="590" customWidth="1"/>
    <col min="1037" max="1283" width="9.140625" style="590"/>
    <col min="1284" max="1284" width="10.28515625" style="590" customWidth="1"/>
    <col min="1285" max="1285" width="9.140625" style="590"/>
    <col min="1286" max="1286" width="11.85546875" style="590" customWidth="1"/>
    <col min="1287" max="1287" width="2.28515625" style="590" customWidth="1"/>
    <col min="1288" max="1288" width="7" style="590" customWidth="1"/>
    <col min="1289" max="1289" width="9.140625" style="590"/>
    <col min="1290" max="1290" width="9.5703125" style="590" customWidth="1"/>
    <col min="1291" max="1291" width="21.140625" style="590" customWidth="1"/>
    <col min="1292" max="1292" width="13" style="590" customWidth="1"/>
    <col min="1293" max="1539" width="9.140625" style="590"/>
    <col min="1540" max="1540" width="10.28515625" style="590" customWidth="1"/>
    <col min="1541" max="1541" width="9.140625" style="590"/>
    <col min="1542" max="1542" width="11.85546875" style="590" customWidth="1"/>
    <col min="1543" max="1543" width="2.28515625" style="590" customWidth="1"/>
    <col min="1544" max="1544" width="7" style="590" customWidth="1"/>
    <col min="1545" max="1545" width="9.140625" style="590"/>
    <col min="1546" max="1546" width="9.5703125" style="590" customWidth="1"/>
    <col min="1547" max="1547" width="21.140625" style="590" customWidth="1"/>
    <col min="1548" max="1548" width="13" style="590" customWidth="1"/>
    <col min="1549" max="1795" width="9.140625" style="590"/>
    <col min="1796" max="1796" width="10.28515625" style="590" customWidth="1"/>
    <col min="1797" max="1797" width="9.140625" style="590"/>
    <col min="1798" max="1798" width="11.85546875" style="590" customWidth="1"/>
    <col min="1799" max="1799" width="2.28515625" style="590" customWidth="1"/>
    <col min="1800" max="1800" width="7" style="590" customWidth="1"/>
    <col min="1801" max="1801" width="9.140625" style="590"/>
    <col min="1802" max="1802" width="9.5703125" style="590" customWidth="1"/>
    <col min="1803" max="1803" width="21.140625" style="590" customWidth="1"/>
    <col min="1804" max="1804" width="13" style="590" customWidth="1"/>
    <col min="1805" max="2051" width="9.140625" style="590"/>
    <col min="2052" max="2052" width="10.28515625" style="590" customWidth="1"/>
    <col min="2053" max="2053" width="9.140625" style="590"/>
    <col min="2054" max="2054" width="11.85546875" style="590" customWidth="1"/>
    <col min="2055" max="2055" width="2.28515625" style="590" customWidth="1"/>
    <col min="2056" max="2056" width="7" style="590" customWidth="1"/>
    <col min="2057" max="2057" width="9.140625" style="590"/>
    <col min="2058" max="2058" width="9.5703125" style="590" customWidth="1"/>
    <col min="2059" max="2059" width="21.140625" style="590" customWidth="1"/>
    <col min="2060" max="2060" width="13" style="590" customWidth="1"/>
    <col min="2061" max="2307" width="9.140625" style="590"/>
    <col min="2308" max="2308" width="10.28515625" style="590" customWidth="1"/>
    <col min="2309" max="2309" width="9.140625" style="590"/>
    <col min="2310" max="2310" width="11.85546875" style="590" customWidth="1"/>
    <col min="2311" max="2311" width="2.28515625" style="590" customWidth="1"/>
    <col min="2312" max="2312" width="7" style="590" customWidth="1"/>
    <col min="2313" max="2313" width="9.140625" style="590"/>
    <col min="2314" max="2314" width="9.5703125" style="590" customWidth="1"/>
    <col min="2315" max="2315" width="21.140625" style="590" customWidth="1"/>
    <col min="2316" max="2316" width="13" style="590" customWidth="1"/>
    <col min="2317" max="2563" width="9.140625" style="590"/>
    <col min="2564" max="2564" width="10.28515625" style="590" customWidth="1"/>
    <col min="2565" max="2565" width="9.140625" style="590"/>
    <col min="2566" max="2566" width="11.85546875" style="590" customWidth="1"/>
    <col min="2567" max="2567" width="2.28515625" style="590" customWidth="1"/>
    <col min="2568" max="2568" width="7" style="590" customWidth="1"/>
    <col min="2569" max="2569" width="9.140625" style="590"/>
    <col min="2570" max="2570" width="9.5703125" style="590" customWidth="1"/>
    <col min="2571" max="2571" width="21.140625" style="590" customWidth="1"/>
    <col min="2572" max="2572" width="13" style="590" customWidth="1"/>
    <col min="2573" max="2819" width="9.140625" style="590"/>
    <col min="2820" max="2820" width="10.28515625" style="590" customWidth="1"/>
    <col min="2821" max="2821" width="9.140625" style="590"/>
    <col min="2822" max="2822" width="11.85546875" style="590" customWidth="1"/>
    <col min="2823" max="2823" width="2.28515625" style="590" customWidth="1"/>
    <col min="2824" max="2824" width="7" style="590" customWidth="1"/>
    <col min="2825" max="2825" width="9.140625" style="590"/>
    <col min="2826" max="2826" width="9.5703125" style="590" customWidth="1"/>
    <col min="2827" max="2827" width="21.140625" style="590" customWidth="1"/>
    <col min="2828" max="2828" width="13" style="590" customWidth="1"/>
    <col min="2829" max="3075" width="9.140625" style="590"/>
    <col min="3076" max="3076" width="10.28515625" style="590" customWidth="1"/>
    <col min="3077" max="3077" width="9.140625" style="590"/>
    <col min="3078" max="3078" width="11.85546875" style="590" customWidth="1"/>
    <col min="3079" max="3079" width="2.28515625" style="590" customWidth="1"/>
    <col min="3080" max="3080" width="7" style="590" customWidth="1"/>
    <col min="3081" max="3081" width="9.140625" style="590"/>
    <col min="3082" max="3082" width="9.5703125" style="590" customWidth="1"/>
    <col min="3083" max="3083" width="21.140625" style="590" customWidth="1"/>
    <col min="3084" max="3084" width="13" style="590" customWidth="1"/>
    <col min="3085" max="3331" width="9.140625" style="590"/>
    <col min="3332" max="3332" width="10.28515625" style="590" customWidth="1"/>
    <col min="3333" max="3333" width="9.140625" style="590"/>
    <col min="3334" max="3334" width="11.85546875" style="590" customWidth="1"/>
    <col min="3335" max="3335" width="2.28515625" style="590" customWidth="1"/>
    <col min="3336" max="3336" width="7" style="590" customWidth="1"/>
    <col min="3337" max="3337" width="9.140625" style="590"/>
    <col min="3338" max="3338" width="9.5703125" style="590" customWidth="1"/>
    <col min="3339" max="3339" width="21.140625" style="590" customWidth="1"/>
    <col min="3340" max="3340" width="13" style="590" customWidth="1"/>
    <col min="3341" max="3587" width="9.140625" style="590"/>
    <col min="3588" max="3588" width="10.28515625" style="590" customWidth="1"/>
    <col min="3589" max="3589" width="9.140625" style="590"/>
    <col min="3590" max="3590" width="11.85546875" style="590" customWidth="1"/>
    <col min="3591" max="3591" width="2.28515625" style="590" customWidth="1"/>
    <col min="3592" max="3592" width="7" style="590" customWidth="1"/>
    <col min="3593" max="3593" width="9.140625" style="590"/>
    <col min="3594" max="3594" width="9.5703125" style="590" customWidth="1"/>
    <col min="3595" max="3595" width="21.140625" style="590" customWidth="1"/>
    <col min="3596" max="3596" width="13" style="590" customWidth="1"/>
    <col min="3597" max="3843" width="9.140625" style="590"/>
    <col min="3844" max="3844" width="10.28515625" style="590" customWidth="1"/>
    <col min="3845" max="3845" width="9.140625" style="590"/>
    <col min="3846" max="3846" width="11.85546875" style="590" customWidth="1"/>
    <col min="3847" max="3847" width="2.28515625" style="590" customWidth="1"/>
    <col min="3848" max="3848" width="7" style="590" customWidth="1"/>
    <col min="3849" max="3849" width="9.140625" style="590"/>
    <col min="3850" max="3850" width="9.5703125" style="590" customWidth="1"/>
    <col min="3851" max="3851" width="21.140625" style="590" customWidth="1"/>
    <col min="3852" max="3852" width="13" style="590" customWidth="1"/>
    <col min="3853" max="4099" width="9.140625" style="590"/>
    <col min="4100" max="4100" width="10.28515625" style="590" customWidth="1"/>
    <col min="4101" max="4101" width="9.140625" style="590"/>
    <col min="4102" max="4102" width="11.85546875" style="590" customWidth="1"/>
    <col min="4103" max="4103" width="2.28515625" style="590" customWidth="1"/>
    <col min="4104" max="4104" width="7" style="590" customWidth="1"/>
    <col min="4105" max="4105" width="9.140625" style="590"/>
    <col min="4106" max="4106" width="9.5703125" style="590" customWidth="1"/>
    <col min="4107" max="4107" width="21.140625" style="590" customWidth="1"/>
    <col min="4108" max="4108" width="13" style="590" customWidth="1"/>
    <col min="4109" max="4355" width="9.140625" style="590"/>
    <col min="4356" max="4356" width="10.28515625" style="590" customWidth="1"/>
    <col min="4357" max="4357" width="9.140625" style="590"/>
    <col min="4358" max="4358" width="11.85546875" style="590" customWidth="1"/>
    <col min="4359" max="4359" width="2.28515625" style="590" customWidth="1"/>
    <col min="4360" max="4360" width="7" style="590" customWidth="1"/>
    <col min="4361" max="4361" width="9.140625" style="590"/>
    <col min="4362" max="4362" width="9.5703125" style="590" customWidth="1"/>
    <col min="4363" max="4363" width="21.140625" style="590" customWidth="1"/>
    <col min="4364" max="4364" width="13" style="590" customWidth="1"/>
    <col min="4365" max="4611" width="9.140625" style="590"/>
    <col min="4612" max="4612" width="10.28515625" style="590" customWidth="1"/>
    <col min="4613" max="4613" width="9.140625" style="590"/>
    <col min="4614" max="4614" width="11.85546875" style="590" customWidth="1"/>
    <col min="4615" max="4615" width="2.28515625" style="590" customWidth="1"/>
    <col min="4616" max="4616" width="7" style="590" customWidth="1"/>
    <col min="4617" max="4617" width="9.140625" style="590"/>
    <col min="4618" max="4618" width="9.5703125" style="590" customWidth="1"/>
    <col min="4619" max="4619" width="21.140625" style="590" customWidth="1"/>
    <col min="4620" max="4620" width="13" style="590" customWidth="1"/>
    <col min="4621" max="4867" width="9.140625" style="590"/>
    <col min="4868" max="4868" width="10.28515625" style="590" customWidth="1"/>
    <col min="4869" max="4869" width="9.140625" style="590"/>
    <col min="4870" max="4870" width="11.85546875" style="590" customWidth="1"/>
    <col min="4871" max="4871" width="2.28515625" style="590" customWidth="1"/>
    <col min="4872" max="4872" width="7" style="590" customWidth="1"/>
    <col min="4873" max="4873" width="9.140625" style="590"/>
    <col min="4874" max="4874" width="9.5703125" style="590" customWidth="1"/>
    <col min="4875" max="4875" width="21.140625" style="590" customWidth="1"/>
    <col min="4876" max="4876" width="13" style="590" customWidth="1"/>
    <col min="4877" max="5123" width="9.140625" style="590"/>
    <col min="5124" max="5124" width="10.28515625" style="590" customWidth="1"/>
    <col min="5125" max="5125" width="9.140625" style="590"/>
    <col min="5126" max="5126" width="11.85546875" style="590" customWidth="1"/>
    <col min="5127" max="5127" width="2.28515625" style="590" customWidth="1"/>
    <col min="5128" max="5128" width="7" style="590" customWidth="1"/>
    <col min="5129" max="5129" width="9.140625" style="590"/>
    <col min="5130" max="5130" width="9.5703125" style="590" customWidth="1"/>
    <col min="5131" max="5131" width="21.140625" style="590" customWidth="1"/>
    <col min="5132" max="5132" width="13" style="590" customWidth="1"/>
    <col min="5133" max="5379" width="9.140625" style="590"/>
    <col min="5380" max="5380" width="10.28515625" style="590" customWidth="1"/>
    <col min="5381" max="5381" width="9.140625" style="590"/>
    <col min="5382" max="5382" width="11.85546875" style="590" customWidth="1"/>
    <col min="5383" max="5383" width="2.28515625" style="590" customWidth="1"/>
    <col min="5384" max="5384" width="7" style="590" customWidth="1"/>
    <col min="5385" max="5385" width="9.140625" style="590"/>
    <col min="5386" max="5386" width="9.5703125" style="590" customWidth="1"/>
    <col min="5387" max="5387" width="21.140625" style="590" customWidth="1"/>
    <col min="5388" max="5388" width="13" style="590" customWidth="1"/>
    <col min="5389" max="5635" width="9.140625" style="590"/>
    <col min="5636" max="5636" width="10.28515625" style="590" customWidth="1"/>
    <col min="5637" max="5637" width="9.140625" style="590"/>
    <col min="5638" max="5638" width="11.85546875" style="590" customWidth="1"/>
    <col min="5639" max="5639" width="2.28515625" style="590" customWidth="1"/>
    <col min="5640" max="5640" width="7" style="590" customWidth="1"/>
    <col min="5641" max="5641" width="9.140625" style="590"/>
    <col min="5642" max="5642" width="9.5703125" style="590" customWidth="1"/>
    <col min="5643" max="5643" width="21.140625" style="590" customWidth="1"/>
    <col min="5644" max="5644" width="13" style="590" customWidth="1"/>
    <col min="5645" max="5891" width="9.140625" style="590"/>
    <col min="5892" max="5892" width="10.28515625" style="590" customWidth="1"/>
    <col min="5893" max="5893" width="9.140625" style="590"/>
    <col min="5894" max="5894" width="11.85546875" style="590" customWidth="1"/>
    <col min="5895" max="5895" width="2.28515625" style="590" customWidth="1"/>
    <col min="5896" max="5896" width="7" style="590" customWidth="1"/>
    <col min="5897" max="5897" width="9.140625" style="590"/>
    <col min="5898" max="5898" width="9.5703125" style="590" customWidth="1"/>
    <col min="5899" max="5899" width="21.140625" style="590" customWidth="1"/>
    <col min="5900" max="5900" width="13" style="590" customWidth="1"/>
    <col min="5901" max="6147" width="9.140625" style="590"/>
    <col min="6148" max="6148" width="10.28515625" style="590" customWidth="1"/>
    <col min="6149" max="6149" width="9.140625" style="590"/>
    <col min="6150" max="6150" width="11.85546875" style="590" customWidth="1"/>
    <col min="6151" max="6151" width="2.28515625" style="590" customWidth="1"/>
    <col min="6152" max="6152" width="7" style="590" customWidth="1"/>
    <col min="6153" max="6153" width="9.140625" style="590"/>
    <col min="6154" max="6154" width="9.5703125" style="590" customWidth="1"/>
    <col min="6155" max="6155" width="21.140625" style="590" customWidth="1"/>
    <col min="6156" max="6156" width="13" style="590" customWidth="1"/>
    <col min="6157" max="6403" width="9.140625" style="590"/>
    <col min="6404" max="6404" width="10.28515625" style="590" customWidth="1"/>
    <col min="6405" max="6405" width="9.140625" style="590"/>
    <col min="6406" max="6406" width="11.85546875" style="590" customWidth="1"/>
    <col min="6407" max="6407" width="2.28515625" style="590" customWidth="1"/>
    <col min="6408" max="6408" width="7" style="590" customWidth="1"/>
    <col min="6409" max="6409" width="9.140625" style="590"/>
    <col min="6410" max="6410" width="9.5703125" style="590" customWidth="1"/>
    <col min="6411" max="6411" width="21.140625" style="590" customWidth="1"/>
    <col min="6412" max="6412" width="13" style="590" customWidth="1"/>
    <col min="6413" max="6659" width="9.140625" style="590"/>
    <col min="6660" max="6660" width="10.28515625" style="590" customWidth="1"/>
    <col min="6661" max="6661" width="9.140625" style="590"/>
    <col min="6662" max="6662" width="11.85546875" style="590" customWidth="1"/>
    <col min="6663" max="6663" width="2.28515625" style="590" customWidth="1"/>
    <col min="6664" max="6664" width="7" style="590" customWidth="1"/>
    <col min="6665" max="6665" width="9.140625" style="590"/>
    <col min="6666" max="6666" width="9.5703125" style="590" customWidth="1"/>
    <col min="6667" max="6667" width="21.140625" style="590" customWidth="1"/>
    <col min="6668" max="6668" width="13" style="590" customWidth="1"/>
    <col min="6669" max="6915" width="9.140625" style="590"/>
    <col min="6916" max="6916" width="10.28515625" style="590" customWidth="1"/>
    <col min="6917" max="6917" width="9.140625" style="590"/>
    <col min="6918" max="6918" width="11.85546875" style="590" customWidth="1"/>
    <col min="6919" max="6919" width="2.28515625" style="590" customWidth="1"/>
    <col min="6920" max="6920" width="7" style="590" customWidth="1"/>
    <col min="6921" max="6921" width="9.140625" style="590"/>
    <col min="6922" max="6922" width="9.5703125" style="590" customWidth="1"/>
    <col min="6923" max="6923" width="21.140625" style="590" customWidth="1"/>
    <col min="6924" max="6924" width="13" style="590" customWidth="1"/>
    <col min="6925" max="7171" width="9.140625" style="590"/>
    <col min="7172" max="7172" width="10.28515625" style="590" customWidth="1"/>
    <col min="7173" max="7173" width="9.140625" style="590"/>
    <col min="7174" max="7174" width="11.85546875" style="590" customWidth="1"/>
    <col min="7175" max="7175" width="2.28515625" style="590" customWidth="1"/>
    <col min="7176" max="7176" width="7" style="590" customWidth="1"/>
    <col min="7177" max="7177" width="9.140625" style="590"/>
    <col min="7178" max="7178" width="9.5703125" style="590" customWidth="1"/>
    <col min="7179" max="7179" width="21.140625" style="590" customWidth="1"/>
    <col min="7180" max="7180" width="13" style="590" customWidth="1"/>
    <col min="7181" max="7427" width="9.140625" style="590"/>
    <col min="7428" max="7428" width="10.28515625" style="590" customWidth="1"/>
    <col min="7429" max="7429" width="9.140625" style="590"/>
    <col min="7430" max="7430" width="11.85546875" style="590" customWidth="1"/>
    <col min="7431" max="7431" width="2.28515625" style="590" customWidth="1"/>
    <col min="7432" max="7432" width="7" style="590" customWidth="1"/>
    <col min="7433" max="7433" width="9.140625" style="590"/>
    <col min="7434" max="7434" width="9.5703125" style="590" customWidth="1"/>
    <col min="7435" max="7435" width="21.140625" style="590" customWidth="1"/>
    <col min="7436" max="7436" width="13" style="590" customWidth="1"/>
    <col min="7437" max="7683" width="9.140625" style="590"/>
    <col min="7684" max="7684" width="10.28515625" style="590" customWidth="1"/>
    <col min="7685" max="7685" width="9.140625" style="590"/>
    <col min="7686" max="7686" width="11.85546875" style="590" customWidth="1"/>
    <col min="7687" max="7687" width="2.28515625" style="590" customWidth="1"/>
    <col min="7688" max="7688" width="7" style="590" customWidth="1"/>
    <col min="7689" max="7689" width="9.140625" style="590"/>
    <col min="7690" max="7690" width="9.5703125" style="590" customWidth="1"/>
    <col min="7691" max="7691" width="21.140625" style="590" customWidth="1"/>
    <col min="7692" max="7692" width="13" style="590" customWidth="1"/>
    <col min="7693" max="7939" width="9.140625" style="590"/>
    <col min="7940" max="7940" width="10.28515625" style="590" customWidth="1"/>
    <col min="7941" max="7941" width="9.140625" style="590"/>
    <col min="7942" max="7942" width="11.85546875" style="590" customWidth="1"/>
    <col min="7943" max="7943" width="2.28515625" style="590" customWidth="1"/>
    <col min="7944" max="7944" width="7" style="590" customWidth="1"/>
    <col min="7945" max="7945" width="9.140625" style="590"/>
    <col min="7946" max="7946" width="9.5703125" style="590" customWidth="1"/>
    <col min="7947" max="7947" width="21.140625" style="590" customWidth="1"/>
    <col min="7948" max="7948" width="13" style="590" customWidth="1"/>
    <col min="7949" max="8195" width="9.140625" style="590"/>
    <col min="8196" max="8196" width="10.28515625" style="590" customWidth="1"/>
    <col min="8197" max="8197" width="9.140625" style="590"/>
    <col min="8198" max="8198" width="11.85546875" style="590" customWidth="1"/>
    <col min="8199" max="8199" width="2.28515625" style="590" customWidth="1"/>
    <col min="8200" max="8200" width="7" style="590" customWidth="1"/>
    <col min="8201" max="8201" width="9.140625" style="590"/>
    <col min="8202" max="8202" width="9.5703125" style="590" customWidth="1"/>
    <col min="8203" max="8203" width="21.140625" style="590" customWidth="1"/>
    <col min="8204" max="8204" width="13" style="590" customWidth="1"/>
    <col min="8205" max="8451" width="9.140625" style="590"/>
    <col min="8452" max="8452" width="10.28515625" style="590" customWidth="1"/>
    <col min="8453" max="8453" width="9.140625" style="590"/>
    <col min="8454" max="8454" width="11.85546875" style="590" customWidth="1"/>
    <col min="8455" max="8455" width="2.28515625" style="590" customWidth="1"/>
    <col min="8456" max="8456" width="7" style="590" customWidth="1"/>
    <col min="8457" max="8457" width="9.140625" style="590"/>
    <col min="8458" max="8458" width="9.5703125" style="590" customWidth="1"/>
    <col min="8459" max="8459" width="21.140625" style="590" customWidth="1"/>
    <col min="8460" max="8460" width="13" style="590" customWidth="1"/>
    <col min="8461" max="8707" width="9.140625" style="590"/>
    <col min="8708" max="8708" width="10.28515625" style="590" customWidth="1"/>
    <col min="8709" max="8709" width="9.140625" style="590"/>
    <col min="8710" max="8710" width="11.85546875" style="590" customWidth="1"/>
    <col min="8711" max="8711" width="2.28515625" style="590" customWidth="1"/>
    <col min="8712" max="8712" width="7" style="590" customWidth="1"/>
    <col min="8713" max="8713" width="9.140625" style="590"/>
    <col min="8714" max="8714" width="9.5703125" style="590" customWidth="1"/>
    <col min="8715" max="8715" width="21.140625" style="590" customWidth="1"/>
    <col min="8716" max="8716" width="13" style="590" customWidth="1"/>
    <col min="8717" max="8963" width="9.140625" style="590"/>
    <col min="8964" max="8964" width="10.28515625" style="590" customWidth="1"/>
    <col min="8965" max="8965" width="9.140625" style="590"/>
    <col min="8966" max="8966" width="11.85546875" style="590" customWidth="1"/>
    <col min="8967" max="8967" width="2.28515625" style="590" customWidth="1"/>
    <col min="8968" max="8968" width="7" style="590" customWidth="1"/>
    <col min="8969" max="8969" width="9.140625" style="590"/>
    <col min="8970" max="8970" width="9.5703125" style="590" customWidth="1"/>
    <col min="8971" max="8971" width="21.140625" style="590" customWidth="1"/>
    <col min="8972" max="8972" width="13" style="590" customWidth="1"/>
    <col min="8973" max="9219" width="9.140625" style="590"/>
    <col min="9220" max="9220" width="10.28515625" style="590" customWidth="1"/>
    <col min="9221" max="9221" width="9.140625" style="590"/>
    <col min="9222" max="9222" width="11.85546875" style="590" customWidth="1"/>
    <col min="9223" max="9223" width="2.28515625" style="590" customWidth="1"/>
    <col min="9224" max="9224" width="7" style="590" customWidth="1"/>
    <col min="9225" max="9225" width="9.140625" style="590"/>
    <col min="9226" max="9226" width="9.5703125" style="590" customWidth="1"/>
    <col min="9227" max="9227" width="21.140625" style="590" customWidth="1"/>
    <col min="9228" max="9228" width="13" style="590" customWidth="1"/>
    <col min="9229" max="9475" width="9.140625" style="590"/>
    <col min="9476" max="9476" width="10.28515625" style="590" customWidth="1"/>
    <col min="9477" max="9477" width="9.140625" style="590"/>
    <col min="9478" max="9478" width="11.85546875" style="590" customWidth="1"/>
    <col min="9479" max="9479" width="2.28515625" style="590" customWidth="1"/>
    <col min="9480" max="9480" width="7" style="590" customWidth="1"/>
    <col min="9481" max="9481" width="9.140625" style="590"/>
    <col min="9482" max="9482" width="9.5703125" style="590" customWidth="1"/>
    <col min="9483" max="9483" width="21.140625" style="590" customWidth="1"/>
    <col min="9484" max="9484" width="13" style="590" customWidth="1"/>
    <col min="9485" max="9731" width="9.140625" style="590"/>
    <col min="9732" max="9732" width="10.28515625" style="590" customWidth="1"/>
    <col min="9733" max="9733" width="9.140625" style="590"/>
    <col min="9734" max="9734" width="11.85546875" style="590" customWidth="1"/>
    <col min="9735" max="9735" width="2.28515625" style="590" customWidth="1"/>
    <col min="9736" max="9736" width="7" style="590" customWidth="1"/>
    <col min="9737" max="9737" width="9.140625" style="590"/>
    <col min="9738" max="9738" width="9.5703125" style="590" customWidth="1"/>
    <col min="9739" max="9739" width="21.140625" style="590" customWidth="1"/>
    <col min="9740" max="9740" width="13" style="590" customWidth="1"/>
    <col min="9741" max="9987" width="9.140625" style="590"/>
    <col min="9988" max="9988" width="10.28515625" style="590" customWidth="1"/>
    <col min="9989" max="9989" width="9.140625" style="590"/>
    <col min="9990" max="9990" width="11.85546875" style="590" customWidth="1"/>
    <col min="9991" max="9991" width="2.28515625" style="590" customWidth="1"/>
    <col min="9992" max="9992" width="7" style="590" customWidth="1"/>
    <col min="9993" max="9993" width="9.140625" style="590"/>
    <col min="9994" max="9994" width="9.5703125" style="590" customWidth="1"/>
    <col min="9995" max="9995" width="21.140625" style="590" customWidth="1"/>
    <col min="9996" max="9996" width="13" style="590" customWidth="1"/>
    <col min="9997" max="10243" width="9.140625" style="590"/>
    <col min="10244" max="10244" width="10.28515625" style="590" customWidth="1"/>
    <col min="10245" max="10245" width="9.140625" style="590"/>
    <col min="10246" max="10246" width="11.85546875" style="590" customWidth="1"/>
    <col min="10247" max="10247" width="2.28515625" style="590" customWidth="1"/>
    <col min="10248" max="10248" width="7" style="590" customWidth="1"/>
    <col min="10249" max="10249" width="9.140625" style="590"/>
    <col min="10250" max="10250" width="9.5703125" style="590" customWidth="1"/>
    <col min="10251" max="10251" width="21.140625" style="590" customWidth="1"/>
    <col min="10252" max="10252" width="13" style="590" customWidth="1"/>
    <col min="10253" max="10499" width="9.140625" style="590"/>
    <col min="10500" max="10500" width="10.28515625" style="590" customWidth="1"/>
    <col min="10501" max="10501" width="9.140625" style="590"/>
    <col min="10502" max="10502" width="11.85546875" style="590" customWidth="1"/>
    <col min="10503" max="10503" width="2.28515625" style="590" customWidth="1"/>
    <col min="10504" max="10504" width="7" style="590" customWidth="1"/>
    <col min="10505" max="10505" width="9.140625" style="590"/>
    <col min="10506" max="10506" width="9.5703125" style="590" customWidth="1"/>
    <col min="10507" max="10507" width="21.140625" style="590" customWidth="1"/>
    <col min="10508" max="10508" width="13" style="590" customWidth="1"/>
    <col min="10509" max="10755" width="9.140625" style="590"/>
    <col min="10756" max="10756" width="10.28515625" style="590" customWidth="1"/>
    <col min="10757" max="10757" width="9.140625" style="590"/>
    <col min="10758" max="10758" width="11.85546875" style="590" customWidth="1"/>
    <col min="10759" max="10759" width="2.28515625" style="590" customWidth="1"/>
    <col min="10760" max="10760" width="7" style="590" customWidth="1"/>
    <col min="10761" max="10761" width="9.140625" style="590"/>
    <col min="10762" max="10762" width="9.5703125" style="590" customWidth="1"/>
    <col min="10763" max="10763" width="21.140625" style="590" customWidth="1"/>
    <col min="10764" max="10764" width="13" style="590" customWidth="1"/>
    <col min="10765" max="11011" width="9.140625" style="590"/>
    <col min="11012" max="11012" width="10.28515625" style="590" customWidth="1"/>
    <col min="11013" max="11013" width="9.140625" style="590"/>
    <col min="11014" max="11014" width="11.85546875" style="590" customWidth="1"/>
    <col min="11015" max="11015" width="2.28515625" style="590" customWidth="1"/>
    <col min="11016" max="11016" width="7" style="590" customWidth="1"/>
    <col min="11017" max="11017" width="9.140625" style="590"/>
    <col min="11018" max="11018" width="9.5703125" style="590" customWidth="1"/>
    <col min="11019" max="11019" width="21.140625" style="590" customWidth="1"/>
    <col min="11020" max="11020" width="13" style="590" customWidth="1"/>
    <col min="11021" max="11267" width="9.140625" style="590"/>
    <col min="11268" max="11268" width="10.28515625" style="590" customWidth="1"/>
    <col min="11269" max="11269" width="9.140625" style="590"/>
    <col min="11270" max="11270" width="11.85546875" style="590" customWidth="1"/>
    <col min="11271" max="11271" width="2.28515625" style="590" customWidth="1"/>
    <col min="11272" max="11272" width="7" style="590" customWidth="1"/>
    <col min="11273" max="11273" width="9.140625" style="590"/>
    <col min="11274" max="11274" width="9.5703125" style="590" customWidth="1"/>
    <col min="11275" max="11275" width="21.140625" style="590" customWidth="1"/>
    <col min="11276" max="11276" width="13" style="590" customWidth="1"/>
    <col min="11277" max="11523" width="9.140625" style="590"/>
    <col min="11524" max="11524" width="10.28515625" style="590" customWidth="1"/>
    <col min="11525" max="11525" width="9.140625" style="590"/>
    <col min="11526" max="11526" width="11.85546875" style="590" customWidth="1"/>
    <col min="11527" max="11527" width="2.28515625" style="590" customWidth="1"/>
    <col min="11528" max="11528" width="7" style="590" customWidth="1"/>
    <col min="11529" max="11529" width="9.140625" style="590"/>
    <col min="11530" max="11530" width="9.5703125" style="590" customWidth="1"/>
    <col min="11531" max="11531" width="21.140625" style="590" customWidth="1"/>
    <col min="11532" max="11532" width="13" style="590" customWidth="1"/>
    <col min="11533" max="11779" width="9.140625" style="590"/>
    <col min="11780" max="11780" width="10.28515625" style="590" customWidth="1"/>
    <col min="11781" max="11781" width="9.140625" style="590"/>
    <col min="11782" max="11782" width="11.85546875" style="590" customWidth="1"/>
    <col min="11783" max="11783" width="2.28515625" style="590" customWidth="1"/>
    <col min="11784" max="11784" width="7" style="590" customWidth="1"/>
    <col min="11785" max="11785" width="9.140625" style="590"/>
    <col min="11786" max="11786" width="9.5703125" style="590" customWidth="1"/>
    <col min="11787" max="11787" width="21.140625" style="590" customWidth="1"/>
    <col min="11788" max="11788" width="13" style="590" customWidth="1"/>
    <col min="11789" max="12035" width="9.140625" style="590"/>
    <col min="12036" max="12036" width="10.28515625" style="590" customWidth="1"/>
    <col min="12037" max="12037" width="9.140625" style="590"/>
    <col min="12038" max="12038" width="11.85546875" style="590" customWidth="1"/>
    <col min="12039" max="12039" width="2.28515625" style="590" customWidth="1"/>
    <col min="12040" max="12040" width="7" style="590" customWidth="1"/>
    <col min="12041" max="12041" width="9.140625" style="590"/>
    <col min="12042" max="12042" width="9.5703125" style="590" customWidth="1"/>
    <col min="12043" max="12043" width="21.140625" style="590" customWidth="1"/>
    <col min="12044" max="12044" width="13" style="590" customWidth="1"/>
    <col min="12045" max="12291" width="9.140625" style="590"/>
    <col min="12292" max="12292" width="10.28515625" style="590" customWidth="1"/>
    <col min="12293" max="12293" width="9.140625" style="590"/>
    <col min="12294" max="12294" width="11.85546875" style="590" customWidth="1"/>
    <col min="12295" max="12295" width="2.28515625" style="590" customWidth="1"/>
    <col min="12296" max="12296" width="7" style="590" customWidth="1"/>
    <col min="12297" max="12297" width="9.140625" style="590"/>
    <col min="12298" max="12298" width="9.5703125" style="590" customWidth="1"/>
    <col min="12299" max="12299" width="21.140625" style="590" customWidth="1"/>
    <col min="12300" max="12300" width="13" style="590" customWidth="1"/>
    <col min="12301" max="12547" width="9.140625" style="590"/>
    <col min="12548" max="12548" width="10.28515625" style="590" customWidth="1"/>
    <col min="12549" max="12549" width="9.140625" style="590"/>
    <col min="12550" max="12550" width="11.85546875" style="590" customWidth="1"/>
    <col min="12551" max="12551" width="2.28515625" style="590" customWidth="1"/>
    <col min="12552" max="12552" width="7" style="590" customWidth="1"/>
    <col min="12553" max="12553" width="9.140625" style="590"/>
    <col min="12554" max="12554" width="9.5703125" style="590" customWidth="1"/>
    <col min="12555" max="12555" width="21.140625" style="590" customWidth="1"/>
    <col min="12556" max="12556" width="13" style="590" customWidth="1"/>
    <col min="12557" max="12803" width="9.140625" style="590"/>
    <col min="12804" max="12804" width="10.28515625" style="590" customWidth="1"/>
    <col min="12805" max="12805" width="9.140625" style="590"/>
    <col min="12806" max="12806" width="11.85546875" style="590" customWidth="1"/>
    <col min="12807" max="12807" width="2.28515625" style="590" customWidth="1"/>
    <col min="12808" max="12808" width="7" style="590" customWidth="1"/>
    <col min="12809" max="12809" width="9.140625" style="590"/>
    <col min="12810" max="12810" width="9.5703125" style="590" customWidth="1"/>
    <col min="12811" max="12811" width="21.140625" style="590" customWidth="1"/>
    <col min="12812" max="12812" width="13" style="590" customWidth="1"/>
    <col min="12813" max="13059" width="9.140625" style="590"/>
    <col min="13060" max="13060" width="10.28515625" style="590" customWidth="1"/>
    <col min="13061" max="13061" width="9.140625" style="590"/>
    <col min="13062" max="13062" width="11.85546875" style="590" customWidth="1"/>
    <col min="13063" max="13063" width="2.28515625" style="590" customWidth="1"/>
    <col min="13064" max="13064" width="7" style="590" customWidth="1"/>
    <col min="13065" max="13065" width="9.140625" style="590"/>
    <col min="13066" max="13066" width="9.5703125" style="590" customWidth="1"/>
    <col min="13067" max="13067" width="21.140625" style="590" customWidth="1"/>
    <col min="13068" max="13068" width="13" style="590" customWidth="1"/>
    <col min="13069" max="13315" width="9.140625" style="590"/>
    <col min="13316" max="13316" width="10.28515625" style="590" customWidth="1"/>
    <col min="13317" max="13317" width="9.140625" style="590"/>
    <col min="13318" max="13318" width="11.85546875" style="590" customWidth="1"/>
    <col min="13319" max="13319" width="2.28515625" style="590" customWidth="1"/>
    <col min="13320" max="13320" width="7" style="590" customWidth="1"/>
    <col min="13321" max="13321" width="9.140625" style="590"/>
    <col min="13322" max="13322" width="9.5703125" style="590" customWidth="1"/>
    <col min="13323" max="13323" width="21.140625" style="590" customWidth="1"/>
    <col min="13324" max="13324" width="13" style="590" customWidth="1"/>
    <col min="13325" max="13571" width="9.140625" style="590"/>
    <col min="13572" max="13572" width="10.28515625" style="590" customWidth="1"/>
    <col min="13573" max="13573" width="9.140625" style="590"/>
    <col min="13574" max="13574" width="11.85546875" style="590" customWidth="1"/>
    <col min="13575" max="13575" width="2.28515625" style="590" customWidth="1"/>
    <col min="13576" max="13576" width="7" style="590" customWidth="1"/>
    <col min="13577" max="13577" width="9.140625" style="590"/>
    <col min="13578" max="13578" width="9.5703125" style="590" customWidth="1"/>
    <col min="13579" max="13579" width="21.140625" style="590" customWidth="1"/>
    <col min="13580" max="13580" width="13" style="590" customWidth="1"/>
    <col min="13581" max="13827" width="9.140625" style="590"/>
    <col min="13828" max="13828" width="10.28515625" style="590" customWidth="1"/>
    <col min="13829" max="13829" width="9.140625" style="590"/>
    <col min="13830" max="13830" width="11.85546875" style="590" customWidth="1"/>
    <col min="13831" max="13831" width="2.28515625" style="590" customWidth="1"/>
    <col min="13832" max="13832" width="7" style="590" customWidth="1"/>
    <col min="13833" max="13833" width="9.140625" style="590"/>
    <col min="13834" max="13834" width="9.5703125" style="590" customWidth="1"/>
    <col min="13835" max="13835" width="21.140625" style="590" customWidth="1"/>
    <col min="13836" max="13836" width="13" style="590" customWidth="1"/>
    <col min="13837" max="14083" width="9.140625" style="590"/>
    <col min="14084" max="14084" width="10.28515625" style="590" customWidth="1"/>
    <col min="14085" max="14085" width="9.140625" style="590"/>
    <col min="14086" max="14086" width="11.85546875" style="590" customWidth="1"/>
    <col min="14087" max="14087" width="2.28515625" style="590" customWidth="1"/>
    <col min="14088" max="14088" width="7" style="590" customWidth="1"/>
    <col min="14089" max="14089" width="9.140625" style="590"/>
    <col min="14090" max="14090" width="9.5703125" style="590" customWidth="1"/>
    <col min="14091" max="14091" width="21.140625" style="590" customWidth="1"/>
    <col min="14092" max="14092" width="13" style="590" customWidth="1"/>
    <col min="14093" max="14339" width="9.140625" style="590"/>
    <col min="14340" max="14340" width="10.28515625" style="590" customWidth="1"/>
    <col min="14341" max="14341" width="9.140625" style="590"/>
    <col min="14342" max="14342" width="11.85546875" style="590" customWidth="1"/>
    <col min="14343" max="14343" width="2.28515625" style="590" customWidth="1"/>
    <col min="14344" max="14344" width="7" style="590" customWidth="1"/>
    <col min="14345" max="14345" width="9.140625" style="590"/>
    <col min="14346" max="14346" width="9.5703125" style="590" customWidth="1"/>
    <col min="14347" max="14347" width="21.140625" style="590" customWidth="1"/>
    <col min="14348" max="14348" width="13" style="590" customWidth="1"/>
    <col min="14349" max="14595" width="9.140625" style="590"/>
    <col min="14596" max="14596" width="10.28515625" style="590" customWidth="1"/>
    <col min="14597" max="14597" width="9.140625" style="590"/>
    <col min="14598" max="14598" width="11.85546875" style="590" customWidth="1"/>
    <col min="14599" max="14599" width="2.28515625" style="590" customWidth="1"/>
    <col min="14600" max="14600" width="7" style="590" customWidth="1"/>
    <col min="14601" max="14601" width="9.140625" style="590"/>
    <col min="14602" max="14602" width="9.5703125" style="590" customWidth="1"/>
    <col min="14603" max="14603" width="21.140625" style="590" customWidth="1"/>
    <col min="14604" max="14604" width="13" style="590" customWidth="1"/>
    <col min="14605" max="14851" width="9.140625" style="590"/>
    <col min="14852" max="14852" width="10.28515625" style="590" customWidth="1"/>
    <col min="14853" max="14853" width="9.140625" style="590"/>
    <col min="14854" max="14854" width="11.85546875" style="590" customWidth="1"/>
    <col min="14855" max="14855" width="2.28515625" style="590" customWidth="1"/>
    <col min="14856" max="14856" width="7" style="590" customWidth="1"/>
    <col min="14857" max="14857" width="9.140625" style="590"/>
    <col min="14858" max="14858" width="9.5703125" style="590" customWidth="1"/>
    <col min="14859" max="14859" width="21.140625" style="590" customWidth="1"/>
    <col min="14860" max="14860" width="13" style="590" customWidth="1"/>
    <col min="14861" max="15107" width="9.140625" style="590"/>
    <col min="15108" max="15108" width="10.28515625" style="590" customWidth="1"/>
    <col min="15109" max="15109" width="9.140625" style="590"/>
    <col min="15110" max="15110" width="11.85546875" style="590" customWidth="1"/>
    <col min="15111" max="15111" width="2.28515625" style="590" customWidth="1"/>
    <col min="15112" max="15112" width="7" style="590" customWidth="1"/>
    <col min="15113" max="15113" width="9.140625" style="590"/>
    <col min="15114" max="15114" width="9.5703125" style="590" customWidth="1"/>
    <col min="15115" max="15115" width="21.140625" style="590" customWidth="1"/>
    <col min="15116" max="15116" width="13" style="590" customWidth="1"/>
    <col min="15117" max="15363" width="9.140625" style="590"/>
    <col min="15364" max="15364" width="10.28515625" style="590" customWidth="1"/>
    <col min="15365" max="15365" width="9.140625" style="590"/>
    <col min="15366" max="15366" width="11.85546875" style="590" customWidth="1"/>
    <col min="15367" max="15367" width="2.28515625" style="590" customWidth="1"/>
    <col min="15368" max="15368" width="7" style="590" customWidth="1"/>
    <col min="15369" max="15369" width="9.140625" style="590"/>
    <col min="15370" max="15370" width="9.5703125" style="590" customWidth="1"/>
    <col min="15371" max="15371" width="21.140625" style="590" customWidth="1"/>
    <col min="15372" max="15372" width="13" style="590" customWidth="1"/>
    <col min="15373" max="15619" width="9.140625" style="590"/>
    <col min="15620" max="15620" width="10.28515625" style="590" customWidth="1"/>
    <col min="15621" max="15621" width="9.140625" style="590"/>
    <col min="15622" max="15622" width="11.85546875" style="590" customWidth="1"/>
    <col min="15623" max="15623" width="2.28515625" style="590" customWidth="1"/>
    <col min="15624" max="15624" width="7" style="590" customWidth="1"/>
    <col min="15625" max="15625" width="9.140625" style="590"/>
    <col min="15626" max="15626" width="9.5703125" style="590" customWidth="1"/>
    <col min="15627" max="15627" width="21.140625" style="590" customWidth="1"/>
    <col min="15628" max="15628" width="13" style="590" customWidth="1"/>
    <col min="15629" max="15875" width="9.140625" style="590"/>
    <col min="15876" max="15876" width="10.28515625" style="590" customWidth="1"/>
    <col min="15877" max="15877" width="9.140625" style="590"/>
    <col min="15878" max="15878" width="11.85546875" style="590" customWidth="1"/>
    <col min="15879" max="15879" width="2.28515625" style="590" customWidth="1"/>
    <col min="15880" max="15880" width="7" style="590" customWidth="1"/>
    <col min="15881" max="15881" width="9.140625" style="590"/>
    <col min="15882" max="15882" width="9.5703125" style="590" customWidth="1"/>
    <col min="15883" max="15883" width="21.140625" style="590" customWidth="1"/>
    <col min="15884" max="15884" width="13" style="590" customWidth="1"/>
    <col min="15885" max="16131" width="9.140625" style="590"/>
    <col min="16132" max="16132" width="10.28515625" style="590" customWidth="1"/>
    <col min="16133" max="16133" width="9.140625" style="590"/>
    <col min="16134" max="16134" width="11.85546875" style="590" customWidth="1"/>
    <col min="16135" max="16135" width="2.28515625" style="590" customWidth="1"/>
    <col min="16136" max="16136" width="7" style="590" customWidth="1"/>
    <col min="16137" max="16137" width="9.140625" style="590"/>
    <col min="16138" max="16138" width="9.5703125" style="590" customWidth="1"/>
    <col min="16139" max="16139" width="21.140625" style="590" customWidth="1"/>
    <col min="16140" max="16140" width="13" style="590" customWidth="1"/>
    <col min="16141" max="16384" width="9.140625" style="590"/>
  </cols>
  <sheetData>
    <row r="2" spans="3:12" ht="40.5" customHeight="1" x14ac:dyDescent="0.25">
      <c r="D2" s="718"/>
      <c r="E2" s="718"/>
      <c r="F2" s="718"/>
      <c r="G2" s="718"/>
      <c r="H2" s="718"/>
      <c r="I2" s="718"/>
      <c r="J2" s="718"/>
      <c r="K2" s="718"/>
      <c r="L2" s="718"/>
    </row>
    <row r="4" spans="3:12" x14ac:dyDescent="0.25">
      <c r="D4" s="590" t="s">
        <v>1811</v>
      </c>
      <c r="J4" s="590" t="s">
        <v>1812</v>
      </c>
      <c r="K4" s="592"/>
    </row>
    <row r="5" spans="3:12" x14ac:dyDescent="0.25">
      <c r="K5" s="593"/>
    </row>
    <row r="6" spans="3:12" x14ac:dyDescent="0.25">
      <c r="K6" s="593"/>
    </row>
    <row r="7" spans="3:12" x14ac:dyDescent="0.25">
      <c r="D7" s="590" t="s">
        <v>1813</v>
      </c>
      <c r="J7" s="590" t="s">
        <v>1814</v>
      </c>
      <c r="K7" s="594"/>
    </row>
    <row r="8" spans="3:12" x14ac:dyDescent="0.25">
      <c r="D8" s="590" t="s">
        <v>1815</v>
      </c>
      <c r="J8" s="595"/>
      <c r="K8" s="596"/>
    </row>
    <row r="9" spans="3:12" x14ac:dyDescent="0.25">
      <c r="J9" s="595"/>
      <c r="K9" s="593"/>
    </row>
    <row r="10" spans="3:12" x14ac:dyDescent="0.25">
      <c r="K10" s="593"/>
    </row>
    <row r="11" spans="3:12" x14ac:dyDescent="0.25">
      <c r="E11" s="597" t="s">
        <v>1816</v>
      </c>
      <c r="K11" s="593"/>
    </row>
    <row r="12" spans="3:12" ht="33.75" customHeight="1" x14ac:dyDescent="0.25">
      <c r="C12" s="721" t="s">
        <v>1870</v>
      </c>
      <c r="D12" s="721"/>
      <c r="E12" s="721"/>
      <c r="F12" s="721"/>
      <c r="G12" s="721"/>
      <c r="H12" s="721"/>
      <c r="I12" s="721"/>
      <c r="J12" s="721"/>
      <c r="K12" s="721"/>
      <c r="L12" s="721"/>
    </row>
    <row r="13" spans="3:12" x14ac:dyDescent="0.25">
      <c r="D13" s="590" t="s">
        <v>1817</v>
      </c>
      <c r="K13" s="593"/>
      <c r="L13" s="649">
        <v>0</v>
      </c>
    </row>
    <row r="14" spans="3:12" x14ac:dyDescent="0.25">
      <c r="D14" s="590" t="s">
        <v>1818</v>
      </c>
      <c r="K14" s="593"/>
      <c r="L14" s="650">
        <v>0</v>
      </c>
    </row>
    <row r="15" spans="3:12" x14ac:dyDescent="0.25">
      <c r="D15" s="590" t="s">
        <v>1819</v>
      </c>
      <c r="K15" s="593"/>
      <c r="L15" s="650">
        <v>0</v>
      </c>
    </row>
    <row r="16" spans="3:12" x14ac:dyDescent="0.25">
      <c r="D16" s="590" t="s">
        <v>1820</v>
      </c>
      <c r="K16" s="593"/>
      <c r="L16" s="650">
        <v>0</v>
      </c>
    </row>
    <row r="17" spans="3:12" x14ac:dyDescent="0.25">
      <c r="D17" s="590" t="s">
        <v>1821</v>
      </c>
      <c r="E17" s="595"/>
      <c r="K17" s="593"/>
      <c r="L17" s="650">
        <v>0</v>
      </c>
    </row>
    <row r="18" spans="3:12" ht="15.75" thickBot="1" x14ac:dyDescent="0.3">
      <c r="K18" s="593"/>
      <c r="L18" s="650"/>
    </row>
    <row r="19" spans="3:12" x14ac:dyDescent="0.25">
      <c r="K19" s="600" t="s">
        <v>1822</v>
      </c>
      <c r="L19" s="651">
        <f>SUM(L13-L14-L15-L16-L17-L18)</f>
        <v>0</v>
      </c>
    </row>
    <row r="20" spans="3:12" x14ac:dyDescent="0.25">
      <c r="K20" s="593"/>
      <c r="L20" s="601"/>
    </row>
    <row r="21" spans="3:12" x14ac:dyDescent="0.25">
      <c r="E21" s="597" t="s">
        <v>1823</v>
      </c>
      <c r="K21" s="593"/>
      <c r="L21" s="601"/>
    </row>
    <row r="22" spans="3:12" ht="34.5" customHeight="1" x14ac:dyDescent="0.25">
      <c r="C22" s="719" t="s">
        <v>1866</v>
      </c>
      <c r="D22" s="719"/>
      <c r="E22" s="719"/>
      <c r="F22" s="719"/>
      <c r="G22" s="719"/>
      <c r="H22" s="719"/>
      <c r="I22" s="719"/>
      <c r="J22" s="719"/>
      <c r="K22" s="719"/>
      <c r="L22" s="719"/>
    </row>
    <row r="23" spans="3:12" ht="18.75" customHeight="1" x14ac:dyDescent="0.25">
      <c r="C23" s="720" t="s">
        <v>1867</v>
      </c>
      <c r="D23" s="720"/>
      <c r="E23" s="720"/>
      <c r="F23" s="720"/>
      <c r="G23" s="720"/>
      <c r="H23" s="720"/>
      <c r="I23" s="720"/>
      <c r="J23" s="720"/>
      <c r="K23" s="720"/>
      <c r="L23" s="720"/>
    </row>
    <row r="24" spans="3:12" x14ac:dyDescent="0.25">
      <c r="E24" s="597"/>
      <c r="K24" s="593"/>
      <c r="L24" s="601"/>
    </row>
    <row r="25" spans="3:12" x14ac:dyDescent="0.25">
      <c r="D25" s="595" t="s">
        <v>1824</v>
      </c>
      <c r="G25" s="602"/>
      <c r="H25" s="603">
        <f>SUM(F30+F37)</f>
        <v>0</v>
      </c>
      <c r="I25" s="604" t="s">
        <v>1854</v>
      </c>
      <c r="K25" s="593"/>
      <c r="L25" s="601"/>
    </row>
    <row r="26" spans="3:12" x14ac:dyDescent="0.25">
      <c r="D26" s="605" t="s">
        <v>1825</v>
      </c>
      <c r="E26" s="606"/>
      <c r="F26" s="652">
        <f>'SPECIFICATION SHEET'!G60</f>
        <v>0</v>
      </c>
      <c r="G26" s="602"/>
      <c r="H26" s="595" t="s">
        <v>1824</v>
      </c>
      <c r="I26" s="604"/>
      <c r="K26" s="593"/>
      <c r="L26" s="601"/>
    </row>
    <row r="27" spans="3:12" x14ac:dyDescent="0.25">
      <c r="C27" s="666">
        <v>0</v>
      </c>
      <c r="D27" s="609" t="s">
        <v>1826</v>
      </c>
      <c r="E27" s="610"/>
      <c r="F27" s="653">
        <f>'SPECIFICATION SHEET'!G61</f>
        <v>0</v>
      </c>
      <c r="G27" s="611"/>
      <c r="H27" s="640" t="str">
        <f>IF(C27&lt;1,"0",$F$30*I27)</f>
        <v>0</v>
      </c>
      <c r="I27" s="662">
        <v>50</v>
      </c>
      <c r="J27" s="608" t="s">
        <v>1861</v>
      </c>
      <c r="K27" s="643" t="s">
        <v>1862</v>
      </c>
      <c r="L27" s="637" t="str">
        <f>H27</f>
        <v>0</v>
      </c>
    </row>
    <row r="28" spans="3:12" x14ac:dyDescent="0.25">
      <c r="C28" s="666">
        <v>0</v>
      </c>
      <c r="D28" s="613" t="s">
        <v>1827</v>
      </c>
      <c r="F28" s="654">
        <v>0</v>
      </c>
      <c r="G28" s="611"/>
      <c r="H28" s="640" t="str">
        <f>IF(C28&lt;1,"0",$F$30*I28)</f>
        <v>0</v>
      </c>
      <c r="I28" s="662">
        <v>65</v>
      </c>
      <c r="J28" s="608" t="s">
        <v>1861</v>
      </c>
      <c r="K28" s="643" t="s">
        <v>1863</v>
      </c>
      <c r="L28" s="638" t="str">
        <f>H28</f>
        <v>0</v>
      </c>
    </row>
    <row r="29" spans="3:12" ht="15.75" thickBot="1" x14ac:dyDescent="0.3">
      <c r="C29" s="666">
        <v>0</v>
      </c>
      <c r="D29" s="614" t="s">
        <v>1828</v>
      </c>
      <c r="E29" s="615"/>
      <c r="F29" s="655">
        <f>'SPECIFICATION SHEET'!G59</f>
        <v>0</v>
      </c>
      <c r="G29" s="611"/>
      <c r="H29" s="642" t="str">
        <f>IF(C29&lt;1,"0",$F$30*I29)</f>
        <v>0</v>
      </c>
      <c r="I29" s="662">
        <v>75</v>
      </c>
      <c r="J29" s="608" t="s">
        <v>1861</v>
      </c>
      <c r="K29" s="643" t="s">
        <v>1864</v>
      </c>
      <c r="L29" s="638" t="str">
        <f>H29</f>
        <v>0</v>
      </c>
    </row>
    <row r="30" spans="3:12" ht="15.75" thickBot="1" x14ac:dyDescent="0.3">
      <c r="C30" s="666">
        <v>0</v>
      </c>
      <c r="D30" s="616"/>
      <c r="E30" s="617" t="s">
        <v>1829</v>
      </c>
      <c r="F30" s="656">
        <f>SUM(F26:F29)</f>
        <v>0</v>
      </c>
      <c r="G30" s="611"/>
      <c r="H30" s="641" t="str">
        <f>IF(C30&lt;1,"0",$F$30*I30)</f>
        <v>0</v>
      </c>
      <c r="I30" s="663">
        <v>85</v>
      </c>
      <c r="J30" s="608" t="s">
        <v>1861</v>
      </c>
      <c r="K30" s="644" t="s">
        <v>1865</v>
      </c>
      <c r="L30" s="638" t="str">
        <f>H30</f>
        <v>0</v>
      </c>
    </row>
    <row r="31" spans="3:12" ht="15.75" thickTop="1" x14ac:dyDescent="0.25">
      <c r="D31" s="619"/>
      <c r="E31" s="620"/>
      <c r="F31" s="621"/>
      <c r="G31" s="622"/>
      <c r="I31" s="623"/>
      <c r="J31" s="623"/>
      <c r="K31" s="624"/>
      <c r="L31" s="638"/>
    </row>
    <row r="32" spans="3:12" x14ac:dyDescent="0.25">
      <c r="D32" s="595" t="s">
        <v>1830</v>
      </c>
      <c r="E32" s="620"/>
      <c r="F32" s="625"/>
      <c r="G32" s="611"/>
      <c r="H32" s="595" t="s">
        <v>1830</v>
      </c>
      <c r="K32" s="593"/>
      <c r="L32" s="638"/>
    </row>
    <row r="33" spans="3:13" x14ac:dyDescent="0.25">
      <c r="C33" s="666">
        <v>0</v>
      </c>
      <c r="D33" s="605" t="s">
        <v>1830</v>
      </c>
      <c r="E33" s="606"/>
      <c r="F33" s="657">
        <f>'SPECIFICATION SHEET'!H60+'SPECIFICATION SHEET'!H61+'SPECIFICATION SHEET'!H62</f>
        <v>0</v>
      </c>
      <c r="G33" s="626"/>
      <c r="H33" s="607" t="str">
        <f>IF(C33&lt;1,"0",$F$33*I33)</f>
        <v>0</v>
      </c>
      <c r="I33" s="664">
        <v>25</v>
      </c>
      <c r="J33" s="608" t="s">
        <v>1861</v>
      </c>
      <c r="K33" s="643" t="s">
        <v>1862</v>
      </c>
      <c r="L33" s="637" t="str">
        <f>H33</f>
        <v>0</v>
      </c>
    </row>
    <row r="34" spans="3:13" x14ac:dyDescent="0.25">
      <c r="C34" s="666">
        <v>0</v>
      </c>
      <c r="D34" s="609" t="s">
        <v>1831</v>
      </c>
      <c r="E34" s="610"/>
      <c r="F34" s="658">
        <v>0</v>
      </c>
      <c r="G34" s="626"/>
      <c r="H34" s="607" t="str">
        <f t="shared" ref="H34:H36" si="0">IF(C34&lt;1,"0",$F$33*I34)</f>
        <v>0</v>
      </c>
      <c r="I34" s="664">
        <v>32.5</v>
      </c>
      <c r="J34" s="608" t="s">
        <v>1861</v>
      </c>
      <c r="K34" s="643" t="s">
        <v>1863</v>
      </c>
      <c r="L34" s="637" t="str">
        <f t="shared" ref="L34:L36" si="1">H34</f>
        <v>0</v>
      </c>
    </row>
    <row r="35" spans="3:13" x14ac:dyDescent="0.25">
      <c r="C35" s="666">
        <v>0</v>
      </c>
      <c r="D35" s="609" t="s">
        <v>1832</v>
      </c>
      <c r="F35" s="659">
        <f>'SPECIFICATION SHEET'!H63</f>
        <v>0</v>
      </c>
      <c r="G35" s="626"/>
      <c r="H35" s="607" t="str">
        <f t="shared" si="0"/>
        <v>0</v>
      </c>
      <c r="I35" s="664">
        <v>37.5</v>
      </c>
      <c r="J35" s="608" t="s">
        <v>1861</v>
      </c>
      <c r="K35" s="643" t="s">
        <v>1864</v>
      </c>
      <c r="L35" s="637" t="str">
        <f t="shared" si="1"/>
        <v>0</v>
      </c>
    </row>
    <row r="36" spans="3:13" ht="15.75" thickBot="1" x14ac:dyDescent="0.3">
      <c r="C36" s="666">
        <v>0</v>
      </c>
      <c r="D36" s="609" t="s">
        <v>1828</v>
      </c>
      <c r="F36" s="660">
        <f>'SPECIFICATION SHEET'!H59</f>
        <v>0</v>
      </c>
      <c r="G36" s="626"/>
      <c r="H36" s="607" t="str">
        <f t="shared" si="0"/>
        <v>0</v>
      </c>
      <c r="I36" s="665">
        <v>42.5</v>
      </c>
      <c r="J36" s="608" t="s">
        <v>1861</v>
      </c>
      <c r="K36" s="644" t="s">
        <v>1865</v>
      </c>
      <c r="L36" s="637" t="str">
        <f t="shared" si="1"/>
        <v>0</v>
      </c>
    </row>
    <row r="37" spans="3:13" ht="15.75" thickBot="1" x14ac:dyDescent="0.3">
      <c r="D37" s="616"/>
      <c r="E37" s="617" t="s">
        <v>1833</v>
      </c>
      <c r="F37" s="661">
        <f>SUM(F33:G36)</f>
        <v>0</v>
      </c>
      <c r="G37" s="626"/>
      <c r="H37" s="627"/>
      <c r="K37" s="593"/>
      <c r="L37" s="638"/>
    </row>
    <row r="38" spans="3:13" ht="15.75" thickTop="1" x14ac:dyDescent="0.25">
      <c r="D38" s="645" t="s">
        <v>1868</v>
      </c>
      <c r="E38" s="645"/>
      <c r="F38" s="645"/>
      <c r="H38" s="628">
        <f>'SPECIFICATION SHEET'!H64+'SPECIFICATION SHEET'!H65+'SPECIFICATION SHEET'!H66+'SPECIFICATION SHEET'!H67+'SPECIFICATION SHEET'!H68</f>
        <v>0</v>
      </c>
      <c r="I38" s="612" t="s">
        <v>1834</v>
      </c>
      <c r="K38" s="593"/>
      <c r="L38" s="638">
        <f>SUM(H38*10)</f>
        <v>0</v>
      </c>
    </row>
    <row r="39" spans="3:13" ht="15.75" thickBot="1" x14ac:dyDescent="0.3">
      <c r="D39" s="646" t="s">
        <v>1835</v>
      </c>
      <c r="E39" s="646"/>
      <c r="F39" s="646"/>
      <c r="H39" s="667">
        <v>0</v>
      </c>
      <c r="I39" s="612" t="s">
        <v>1836</v>
      </c>
      <c r="K39" s="593"/>
      <c r="L39" s="638">
        <f>SUM(H39*14)</f>
        <v>0</v>
      </c>
    </row>
    <row r="40" spans="3:13" ht="15.75" thickBot="1" x14ac:dyDescent="0.3">
      <c r="F40" s="629" t="s">
        <v>1837</v>
      </c>
      <c r="G40" s="629"/>
      <c r="H40" s="618">
        <f>F30+F37+H38+H39</f>
        <v>0</v>
      </c>
      <c r="K40" s="630" t="s">
        <v>1838</v>
      </c>
      <c r="L40" s="639">
        <f>SUM(L27:L39)</f>
        <v>0</v>
      </c>
    </row>
    <row r="41" spans="3:13" ht="15.75" thickTop="1" x14ac:dyDescent="0.25">
      <c r="K41" s="593"/>
    </row>
    <row r="42" spans="3:13" x14ac:dyDescent="0.25">
      <c r="H42" s="595" t="s">
        <v>1839</v>
      </c>
      <c r="K42" s="593"/>
    </row>
    <row r="43" spans="3:13" x14ac:dyDescent="0.25">
      <c r="D43" s="590" t="s">
        <v>1840</v>
      </c>
      <c r="F43" s="601">
        <f>L40</f>
        <v>0</v>
      </c>
      <c r="G43" s="632"/>
      <c r="H43" s="612" t="s">
        <v>1841</v>
      </c>
      <c r="K43" s="593"/>
      <c r="L43" s="598">
        <f>SUM(F43*0.007)</f>
        <v>0</v>
      </c>
    </row>
    <row r="44" spans="3:13" x14ac:dyDescent="0.25">
      <c r="H44" s="612" t="s">
        <v>1860</v>
      </c>
      <c r="K44" s="593"/>
      <c r="L44" s="599">
        <f>SUM(L43*0.02)</f>
        <v>0</v>
      </c>
    </row>
    <row r="45" spans="3:13" x14ac:dyDescent="0.25">
      <c r="H45" s="612" t="s">
        <v>1842</v>
      </c>
      <c r="K45" s="593"/>
      <c r="L45" s="599">
        <v>0</v>
      </c>
      <c r="M45" s="590" t="s">
        <v>1843</v>
      </c>
    </row>
    <row r="46" spans="3:13" x14ac:dyDescent="0.25">
      <c r="H46" s="612" t="s">
        <v>1844</v>
      </c>
      <c r="K46" s="593"/>
      <c r="L46" s="599">
        <v>0</v>
      </c>
      <c r="M46" s="590" t="s">
        <v>1858</v>
      </c>
    </row>
    <row r="47" spans="3:13" x14ac:dyDescent="0.25">
      <c r="H47" s="612" t="s">
        <v>1845</v>
      </c>
      <c r="K47" s="593"/>
      <c r="L47" s="599">
        <v>0</v>
      </c>
      <c r="M47" s="590" t="s">
        <v>1843</v>
      </c>
    </row>
    <row r="48" spans="3:13" x14ac:dyDescent="0.25">
      <c r="H48" s="612" t="s">
        <v>1846</v>
      </c>
      <c r="K48" s="600"/>
      <c r="L48" s="599">
        <v>0</v>
      </c>
      <c r="M48" s="590" t="s">
        <v>1843</v>
      </c>
    </row>
    <row r="49" spans="4:12" ht="15.75" thickBot="1" x14ac:dyDescent="0.3">
      <c r="H49" s="612" t="s">
        <v>1847</v>
      </c>
      <c r="K49" s="596"/>
      <c r="L49" s="633"/>
    </row>
    <row r="50" spans="4:12" ht="15.75" thickBot="1" x14ac:dyDescent="0.3">
      <c r="K50" s="596" t="s">
        <v>1848</v>
      </c>
      <c r="L50" s="631">
        <f>SUM(L43:L49)</f>
        <v>0</v>
      </c>
    </row>
    <row r="51" spans="4:12" ht="15.75" thickTop="1" x14ac:dyDescent="0.25">
      <c r="K51" s="593"/>
    </row>
    <row r="52" spans="4:12" x14ac:dyDescent="0.25">
      <c r="H52" s="595" t="s">
        <v>1849</v>
      </c>
    </row>
    <row r="53" spans="4:12" x14ac:dyDescent="0.25">
      <c r="D53" s="634" t="s">
        <v>1855</v>
      </c>
    </row>
    <row r="54" spans="4:12" x14ac:dyDescent="0.25">
      <c r="D54" s="635" t="s">
        <v>1850</v>
      </c>
    </row>
    <row r="55" spans="4:12" x14ac:dyDescent="0.25">
      <c r="D55" s="634" t="s">
        <v>1856</v>
      </c>
    </row>
    <row r="56" spans="4:12" x14ac:dyDescent="0.25">
      <c r="D56" s="634" t="s">
        <v>1857</v>
      </c>
    </row>
    <row r="57" spans="4:12" x14ac:dyDescent="0.25">
      <c r="D57" s="590" t="s">
        <v>1851</v>
      </c>
      <c r="K57" s="668">
        <f>SUM(F30)*0.04</f>
        <v>0</v>
      </c>
      <c r="L57" s="591" t="s">
        <v>1852</v>
      </c>
    </row>
    <row r="58" spans="4:12" ht="15.75" thickBot="1" x14ac:dyDescent="0.3">
      <c r="K58" s="669">
        <f>SUM(K57*0.02)</f>
        <v>0</v>
      </c>
      <c r="L58" s="591" t="s">
        <v>1859</v>
      </c>
    </row>
    <row r="59" spans="4:12" ht="15.75" thickBot="1" x14ac:dyDescent="0.3">
      <c r="D59" s="636">
        <v>10252007</v>
      </c>
      <c r="K59" s="670">
        <f>SUM(K57:K58)</f>
        <v>0</v>
      </c>
      <c r="L59" s="591" t="s">
        <v>1853</v>
      </c>
    </row>
    <row r="60" spans="4:12" ht="15.75" thickTop="1" x14ac:dyDescent="0.25"/>
  </sheetData>
  <sheetProtection password="AC0C" sheet="1" objects="1" scenarios="1"/>
  <mergeCells count="4">
    <mergeCell ref="D2:L2"/>
    <mergeCell ref="C22:L22"/>
    <mergeCell ref="C23:L23"/>
    <mergeCell ref="C12:L12"/>
  </mergeCells>
  <pageMargins left="0.7" right="0.7" top="0.75" bottom="0.75" header="0.3" footer="0.3"/>
  <pageSetup scale="68" orientation="portrait" r:id="rId1"/>
  <colBreaks count="1" manualBreakCount="1">
    <brk id="1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321"/>
  <sheetViews>
    <sheetView showGridLines="0" workbookViewId="0">
      <pane ySplit="6" topLeftCell="A7" activePane="bottomLeft" state="frozen"/>
      <selection pane="bottomLeft" activeCell="C11" sqref="C11"/>
    </sheetView>
  </sheetViews>
  <sheetFormatPr defaultRowHeight="15" x14ac:dyDescent="0.25"/>
  <cols>
    <col min="3" max="3" width="24.28515625" customWidth="1"/>
    <col min="5" max="5" width="48.7109375" customWidth="1"/>
    <col min="6" max="6" width="9" customWidth="1"/>
    <col min="7" max="7" width="12.5703125" customWidth="1"/>
    <col min="8" max="8" width="11" customWidth="1"/>
    <col min="9" max="9" width="16.28515625" customWidth="1"/>
  </cols>
  <sheetData>
    <row r="2" spans="3:9" ht="14.25" customHeight="1" x14ac:dyDescent="0.25">
      <c r="C2" s="673"/>
      <c r="D2" s="673"/>
      <c r="E2" s="673"/>
      <c r="F2" s="673"/>
      <c r="G2" s="673"/>
      <c r="H2" s="673"/>
      <c r="I2" s="673"/>
    </row>
    <row r="3" spans="3:9" x14ac:dyDescent="0.25">
      <c r="C3" s="673"/>
      <c r="D3" s="673"/>
      <c r="E3" s="673"/>
      <c r="F3" s="673"/>
      <c r="G3" s="673"/>
      <c r="H3" s="673"/>
      <c r="I3" s="673"/>
    </row>
    <row r="4" spans="3:9" x14ac:dyDescent="0.25">
      <c r="C4" s="673"/>
      <c r="D4" s="673"/>
      <c r="E4" s="673"/>
      <c r="F4" s="673"/>
      <c r="G4" s="673"/>
      <c r="H4" s="673"/>
      <c r="I4" s="673"/>
    </row>
    <row r="5" spans="3:9" x14ac:dyDescent="0.25">
      <c r="C5" s="673"/>
      <c r="D5" s="673"/>
      <c r="E5" s="673"/>
      <c r="F5" s="673"/>
      <c r="G5" s="673"/>
      <c r="H5" s="673"/>
      <c r="I5" s="673"/>
    </row>
    <row r="6" spans="3:9" ht="15" customHeight="1" x14ac:dyDescent="0.25">
      <c r="D6" s="674" t="s">
        <v>1737</v>
      </c>
      <c r="E6" s="674"/>
      <c r="F6" s="674"/>
      <c r="G6" s="674"/>
      <c r="H6" s="674"/>
    </row>
    <row r="7" spans="3:9" ht="84.75" customHeight="1" x14ac:dyDescent="0.25">
      <c r="D7" s="723" t="s">
        <v>1763</v>
      </c>
      <c r="E7" s="724"/>
      <c r="F7" s="724"/>
      <c r="G7" s="724"/>
      <c r="H7" s="724"/>
    </row>
    <row r="8" spans="3:9" ht="26.25" x14ac:dyDescent="0.4">
      <c r="D8" s="722" t="s">
        <v>1653</v>
      </c>
      <c r="E8" s="722"/>
      <c r="F8" s="722"/>
      <c r="G8" s="722"/>
    </row>
    <row r="11" spans="3:9" ht="15.75" x14ac:dyDescent="0.25">
      <c r="C11" s="365" t="s">
        <v>1620</v>
      </c>
      <c r="D11" s="365"/>
      <c r="E11" s="365" t="s">
        <v>139</v>
      </c>
      <c r="F11" s="365" t="s">
        <v>140</v>
      </c>
      <c r="G11" s="365" t="s">
        <v>142</v>
      </c>
      <c r="H11" s="365" t="s">
        <v>141</v>
      </c>
      <c r="I11" s="365" t="s">
        <v>143</v>
      </c>
    </row>
    <row r="12" spans="3:9" x14ac:dyDescent="0.25">
      <c r="C12" s="262" t="s">
        <v>1622</v>
      </c>
      <c r="D12" s="262"/>
      <c r="E12" s="262" t="s">
        <v>1550</v>
      </c>
      <c r="F12" s="262" t="str">
        <f>VLOOKUP(E12,$E$121:$H$181,2,FALSE)</f>
        <v>PC</v>
      </c>
      <c r="G12" s="373">
        <v>0</v>
      </c>
      <c r="H12" s="376">
        <f>VLOOKUP(E12,$E$121:$H$181,4,FALSE)</f>
        <v>13.23</v>
      </c>
      <c r="I12" s="375">
        <f>H12*G12</f>
        <v>0</v>
      </c>
    </row>
    <row r="13" spans="3:9" x14ac:dyDescent="0.25">
      <c r="C13" s="262" t="s">
        <v>1623</v>
      </c>
      <c r="D13" s="262"/>
      <c r="E13" s="262" t="s">
        <v>1528</v>
      </c>
      <c r="F13" s="262" t="str">
        <f>VLOOKUP(E13,$E$121:$H$181,2,FALSE)</f>
        <v>PC</v>
      </c>
      <c r="G13" s="373">
        <v>0</v>
      </c>
      <c r="H13" s="376">
        <f>VLOOKUP(E13,$E$121:$H$181,4,FALSE)</f>
        <v>12.64</v>
      </c>
      <c r="I13" s="375">
        <f>H13*G13</f>
        <v>0</v>
      </c>
    </row>
    <row r="14" spans="3:9" x14ac:dyDescent="0.25">
      <c r="C14" s="262" t="s">
        <v>1630</v>
      </c>
      <c r="D14" s="262"/>
      <c r="E14" s="262" t="s">
        <v>1516</v>
      </c>
      <c r="F14" s="262" t="str">
        <f>VLOOKUP(E14,$E$121:$H$181,2,FALSE)</f>
        <v>PC</v>
      </c>
      <c r="G14" s="373">
        <v>0</v>
      </c>
      <c r="H14" s="376">
        <f>VLOOKUP(E14,$E$121:$H$181,4,FALSE)</f>
        <v>8.9499999999999993</v>
      </c>
      <c r="I14" s="375">
        <f>H14*G14</f>
        <v>0</v>
      </c>
    </row>
    <row r="15" spans="3:9" x14ac:dyDescent="0.25">
      <c r="C15" s="262" t="s">
        <v>1645</v>
      </c>
      <c r="D15" s="262"/>
      <c r="E15" s="262" t="s">
        <v>1520</v>
      </c>
      <c r="F15" s="262" t="str">
        <f t="shared" ref="F15:F78" si="0">VLOOKUP(E15,$E$121:$H$181,2,FALSE)</f>
        <v>PC</v>
      </c>
      <c r="G15" s="373">
        <v>0</v>
      </c>
      <c r="H15" s="376">
        <f t="shared" ref="H15:H78" si="1">VLOOKUP(E15,$E$121:$H$181,4,FALSE)</f>
        <v>11.62</v>
      </c>
      <c r="I15" s="375">
        <f t="shared" ref="I15:I78" si="2">H15*G15</f>
        <v>0</v>
      </c>
    </row>
    <row r="16" spans="3:9" x14ac:dyDescent="0.25">
      <c r="C16" s="262" t="s">
        <v>1646</v>
      </c>
      <c r="D16" s="262"/>
      <c r="E16" s="262" t="s">
        <v>1650</v>
      </c>
      <c r="F16" s="262" t="str">
        <f t="shared" si="0"/>
        <v>0</v>
      </c>
      <c r="G16" s="373">
        <v>0</v>
      </c>
      <c r="H16" s="376" t="str">
        <f t="shared" si="1"/>
        <v>0</v>
      </c>
      <c r="I16" s="375">
        <f t="shared" si="2"/>
        <v>0</v>
      </c>
    </row>
    <row r="17" spans="3:9" x14ac:dyDescent="0.25">
      <c r="C17" s="262" t="s">
        <v>1624</v>
      </c>
      <c r="D17" s="262"/>
      <c r="E17" s="262" t="s">
        <v>1538</v>
      </c>
      <c r="F17" s="262" t="str">
        <f t="shared" si="0"/>
        <v>PC</v>
      </c>
      <c r="G17" s="373">
        <v>0</v>
      </c>
      <c r="H17" s="376">
        <f t="shared" si="1"/>
        <v>8.2899999999999991</v>
      </c>
      <c r="I17" s="375">
        <f t="shared" si="2"/>
        <v>0</v>
      </c>
    </row>
    <row r="18" spans="3:9" x14ac:dyDescent="0.25">
      <c r="C18" s="262" t="s">
        <v>1625</v>
      </c>
      <c r="D18" s="262"/>
      <c r="E18" s="262" t="s">
        <v>1480</v>
      </c>
      <c r="F18" s="262" t="str">
        <f t="shared" si="0"/>
        <v>PC</v>
      </c>
      <c r="G18" s="373">
        <v>0</v>
      </c>
      <c r="H18" s="376">
        <f t="shared" si="1"/>
        <v>3.99</v>
      </c>
      <c r="I18" s="375">
        <f t="shared" si="2"/>
        <v>0</v>
      </c>
    </row>
    <row r="19" spans="3:9" ht="14.25" customHeight="1" x14ac:dyDescent="0.25">
      <c r="C19" s="262" t="s">
        <v>1626</v>
      </c>
      <c r="D19" s="262"/>
      <c r="E19" s="262" t="s">
        <v>1474</v>
      </c>
      <c r="F19" s="262" t="str">
        <f t="shared" si="0"/>
        <v>PC</v>
      </c>
      <c r="G19" s="373">
        <v>0</v>
      </c>
      <c r="H19" s="376">
        <f t="shared" si="1"/>
        <v>2.5</v>
      </c>
      <c r="I19" s="375">
        <f t="shared" si="2"/>
        <v>0</v>
      </c>
    </row>
    <row r="20" spans="3:9" x14ac:dyDescent="0.25">
      <c r="C20" s="262" t="s">
        <v>1627</v>
      </c>
      <c r="D20" s="262"/>
      <c r="E20" s="262" t="s">
        <v>1480</v>
      </c>
      <c r="F20" s="262" t="str">
        <f t="shared" si="0"/>
        <v>PC</v>
      </c>
      <c r="G20" s="373">
        <v>0</v>
      </c>
      <c r="H20" s="376">
        <f t="shared" si="1"/>
        <v>3.99</v>
      </c>
      <c r="I20" s="375">
        <f t="shared" si="2"/>
        <v>0</v>
      </c>
    </row>
    <row r="21" spans="3:9" x14ac:dyDescent="0.25">
      <c r="C21" s="262" t="s">
        <v>1628</v>
      </c>
      <c r="D21" s="262"/>
      <c r="E21" s="262" t="s">
        <v>1500</v>
      </c>
      <c r="F21" s="262" t="str">
        <f t="shared" si="0"/>
        <v>PC</v>
      </c>
      <c r="G21" s="373">
        <v>0</v>
      </c>
      <c r="H21" s="376">
        <f t="shared" si="1"/>
        <v>7.22</v>
      </c>
      <c r="I21" s="375">
        <f t="shared" si="2"/>
        <v>0</v>
      </c>
    </row>
    <row r="22" spans="3:9" x14ac:dyDescent="0.25">
      <c r="C22" s="262" t="s">
        <v>1628</v>
      </c>
      <c r="D22" s="262"/>
      <c r="E22" s="262" t="s">
        <v>1512</v>
      </c>
      <c r="F22" s="262" t="str">
        <f t="shared" si="0"/>
        <v>PC</v>
      </c>
      <c r="G22" s="373">
        <v>0</v>
      </c>
      <c r="H22" s="376">
        <f t="shared" si="1"/>
        <v>4.42</v>
      </c>
      <c r="I22" s="375">
        <f t="shared" si="2"/>
        <v>0</v>
      </c>
    </row>
    <row r="23" spans="3:9" x14ac:dyDescent="0.25">
      <c r="C23" s="262" t="s">
        <v>33</v>
      </c>
      <c r="D23" s="262"/>
      <c r="E23" s="262" t="s">
        <v>1650</v>
      </c>
      <c r="F23" s="262" t="str">
        <f t="shared" si="0"/>
        <v>0</v>
      </c>
      <c r="G23" s="373">
        <v>0</v>
      </c>
      <c r="H23" s="376" t="str">
        <f t="shared" si="1"/>
        <v>0</v>
      </c>
      <c r="I23" s="375">
        <f t="shared" si="2"/>
        <v>0</v>
      </c>
    </row>
    <row r="24" spans="3:9" x14ac:dyDescent="0.25">
      <c r="C24" s="262" t="s">
        <v>33</v>
      </c>
      <c r="D24" s="262"/>
      <c r="E24" s="262" t="s">
        <v>1650</v>
      </c>
      <c r="F24" s="262" t="str">
        <f t="shared" si="0"/>
        <v>0</v>
      </c>
      <c r="G24" s="373">
        <v>0</v>
      </c>
      <c r="H24" s="376" t="str">
        <f t="shared" si="1"/>
        <v>0</v>
      </c>
      <c r="I24" s="375">
        <f t="shared" si="2"/>
        <v>0</v>
      </c>
    </row>
    <row r="25" spans="3:9" x14ac:dyDescent="0.25">
      <c r="C25" s="262" t="s">
        <v>33</v>
      </c>
      <c r="D25" s="262"/>
      <c r="E25" s="262" t="s">
        <v>1650</v>
      </c>
      <c r="F25" s="262" t="str">
        <f t="shared" si="0"/>
        <v>0</v>
      </c>
      <c r="G25" s="373">
        <v>0</v>
      </c>
      <c r="H25" s="376" t="str">
        <f t="shared" si="1"/>
        <v>0</v>
      </c>
      <c r="I25" s="375">
        <f t="shared" si="2"/>
        <v>0</v>
      </c>
    </row>
    <row r="26" spans="3:9" x14ac:dyDescent="0.25">
      <c r="C26" s="262" t="s">
        <v>33</v>
      </c>
      <c r="D26" s="262"/>
      <c r="E26" s="262" t="s">
        <v>1650</v>
      </c>
      <c r="F26" s="262" t="str">
        <f t="shared" si="0"/>
        <v>0</v>
      </c>
      <c r="G26" s="373">
        <v>0</v>
      </c>
      <c r="H26" s="376" t="str">
        <f t="shared" si="1"/>
        <v>0</v>
      </c>
      <c r="I26" s="375">
        <f t="shared" si="2"/>
        <v>0</v>
      </c>
    </row>
    <row r="27" spans="3:9" x14ac:dyDescent="0.25">
      <c r="C27" s="262" t="s">
        <v>33</v>
      </c>
      <c r="D27" s="262"/>
      <c r="E27" s="262" t="s">
        <v>1650</v>
      </c>
      <c r="F27" s="262" t="str">
        <f t="shared" si="0"/>
        <v>0</v>
      </c>
      <c r="G27" s="373">
        <v>0</v>
      </c>
      <c r="H27" s="376" t="str">
        <f t="shared" si="1"/>
        <v>0</v>
      </c>
      <c r="I27" s="375">
        <f t="shared" si="2"/>
        <v>0</v>
      </c>
    </row>
    <row r="28" spans="3:9" x14ac:dyDescent="0.25">
      <c r="C28" s="262" t="s">
        <v>33</v>
      </c>
      <c r="D28" s="262"/>
      <c r="E28" s="262" t="s">
        <v>1650</v>
      </c>
      <c r="F28" s="262" t="str">
        <f t="shared" si="0"/>
        <v>0</v>
      </c>
      <c r="G28" s="373">
        <v>0</v>
      </c>
      <c r="H28" s="376" t="str">
        <f t="shared" si="1"/>
        <v>0</v>
      </c>
      <c r="I28" s="375">
        <f t="shared" si="2"/>
        <v>0</v>
      </c>
    </row>
    <row r="29" spans="3:9" x14ac:dyDescent="0.25">
      <c r="C29" s="262" t="s">
        <v>33</v>
      </c>
      <c r="D29" s="262"/>
      <c r="E29" s="262" t="s">
        <v>1650</v>
      </c>
      <c r="F29" s="262" t="str">
        <f t="shared" si="0"/>
        <v>0</v>
      </c>
      <c r="G29" s="373">
        <v>0</v>
      </c>
      <c r="H29" s="376" t="str">
        <f t="shared" si="1"/>
        <v>0</v>
      </c>
      <c r="I29" s="375">
        <f t="shared" si="2"/>
        <v>0</v>
      </c>
    </row>
    <row r="30" spans="3:9" x14ac:dyDescent="0.25">
      <c r="C30" s="262" t="s">
        <v>33</v>
      </c>
      <c r="D30" s="262"/>
      <c r="E30" s="262" t="s">
        <v>1650</v>
      </c>
      <c r="F30" s="262" t="str">
        <f t="shared" si="0"/>
        <v>0</v>
      </c>
      <c r="G30" s="373">
        <v>0</v>
      </c>
      <c r="H30" s="376" t="str">
        <f t="shared" si="1"/>
        <v>0</v>
      </c>
      <c r="I30" s="375">
        <f t="shared" si="2"/>
        <v>0</v>
      </c>
    </row>
    <row r="31" spans="3:9" x14ac:dyDescent="0.25">
      <c r="C31" s="262" t="s">
        <v>33</v>
      </c>
      <c r="D31" s="262"/>
      <c r="E31" s="262" t="s">
        <v>1650</v>
      </c>
      <c r="F31" s="262" t="str">
        <f t="shared" si="0"/>
        <v>0</v>
      </c>
      <c r="G31" s="373">
        <v>0</v>
      </c>
      <c r="H31" s="376" t="str">
        <f t="shared" si="1"/>
        <v>0</v>
      </c>
      <c r="I31" s="375">
        <f t="shared" si="2"/>
        <v>0</v>
      </c>
    </row>
    <row r="32" spans="3:9" x14ac:dyDescent="0.25">
      <c r="C32" s="262" t="s">
        <v>33</v>
      </c>
      <c r="D32" s="262"/>
      <c r="E32" s="262" t="s">
        <v>1650</v>
      </c>
      <c r="F32" s="262" t="str">
        <f t="shared" si="0"/>
        <v>0</v>
      </c>
      <c r="G32" s="373">
        <v>0</v>
      </c>
      <c r="H32" s="376" t="str">
        <f t="shared" si="1"/>
        <v>0</v>
      </c>
      <c r="I32" s="375">
        <f t="shared" si="2"/>
        <v>0</v>
      </c>
    </row>
    <row r="33" spans="3:9" x14ac:dyDescent="0.25">
      <c r="C33" s="262" t="s">
        <v>33</v>
      </c>
      <c r="D33" s="262"/>
      <c r="E33" s="262" t="s">
        <v>1650</v>
      </c>
      <c r="F33" s="262" t="str">
        <f t="shared" si="0"/>
        <v>0</v>
      </c>
      <c r="G33" s="373">
        <v>0</v>
      </c>
      <c r="H33" s="376" t="str">
        <f t="shared" si="1"/>
        <v>0</v>
      </c>
      <c r="I33" s="375">
        <f t="shared" si="2"/>
        <v>0</v>
      </c>
    </row>
    <row r="34" spans="3:9" x14ac:dyDescent="0.25">
      <c r="C34" s="262" t="s">
        <v>33</v>
      </c>
      <c r="D34" s="262"/>
      <c r="E34" s="262" t="s">
        <v>1650</v>
      </c>
      <c r="F34" s="262" t="str">
        <f t="shared" si="0"/>
        <v>0</v>
      </c>
      <c r="G34" s="373">
        <v>0</v>
      </c>
      <c r="H34" s="376" t="str">
        <f t="shared" si="1"/>
        <v>0</v>
      </c>
      <c r="I34" s="375">
        <f t="shared" si="2"/>
        <v>0</v>
      </c>
    </row>
    <row r="35" spans="3:9" x14ac:dyDescent="0.25">
      <c r="C35" s="262" t="s">
        <v>33</v>
      </c>
      <c r="D35" s="262"/>
      <c r="E35" s="262" t="s">
        <v>1650</v>
      </c>
      <c r="F35" s="262" t="str">
        <f t="shared" si="0"/>
        <v>0</v>
      </c>
      <c r="G35" s="373">
        <v>0</v>
      </c>
      <c r="H35" s="376" t="str">
        <f t="shared" si="1"/>
        <v>0</v>
      </c>
      <c r="I35" s="375">
        <f t="shared" si="2"/>
        <v>0</v>
      </c>
    </row>
    <row r="36" spans="3:9" x14ac:dyDescent="0.25">
      <c r="C36" s="262" t="s">
        <v>33</v>
      </c>
      <c r="D36" s="262"/>
      <c r="E36" s="262" t="s">
        <v>1650</v>
      </c>
      <c r="F36" s="262" t="str">
        <f t="shared" si="0"/>
        <v>0</v>
      </c>
      <c r="G36" s="373">
        <v>0</v>
      </c>
      <c r="H36" s="376" t="str">
        <f t="shared" si="1"/>
        <v>0</v>
      </c>
      <c r="I36" s="375">
        <f t="shared" si="2"/>
        <v>0</v>
      </c>
    </row>
    <row r="37" spans="3:9" x14ac:dyDescent="0.25">
      <c r="C37" s="262" t="s">
        <v>33</v>
      </c>
      <c r="D37" s="262"/>
      <c r="E37" s="262" t="s">
        <v>1650</v>
      </c>
      <c r="F37" s="262" t="str">
        <f t="shared" si="0"/>
        <v>0</v>
      </c>
      <c r="G37" s="373">
        <v>0</v>
      </c>
      <c r="H37" s="376" t="str">
        <f t="shared" si="1"/>
        <v>0</v>
      </c>
      <c r="I37" s="375">
        <f t="shared" si="2"/>
        <v>0</v>
      </c>
    </row>
    <row r="38" spans="3:9" x14ac:dyDescent="0.25">
      <c r="C38" s="262" t="s">
        <v>33</v>
      </c>
      <c r="D38" s="262"/>
      <c r="E38" s="262" t="s">
        <v>1650</v>
      </c>
      <c r="F38" s="262" t="str">
        <f t="shared" si="0"/>
        <v>0</v>
      </c>
      <c r="G38" s="373">
        <v>0</v>
      </c>
      <c r="H38" s="376" t="str">
        <f t="shared" si="1"/>
        <v>0</v>
      </c>
      <c r="I38" s="375">
        <f t="shared" si="2"/>
        <v>0</v>
      </c>
    </row>
    <row r="39" spans="3:9" x14ac:dyDescent="0.25">
      <c r="C39" s="262" t="s">
        <v>33</v>
      </c>
      <c r="D39" s="262"/>
      <c r="E39" s="262" t="s">
        <v>1650</v>
      </c>
      <c r="F39" s="262" t="str">
        <f t="shared" si="0"/>
        <v>0</v>
      </c>
      <c r="G39" s="373">
        <v>0</v>
      </c>
      <c r="H39" s="376" t="str">
        <f t="shared" si="1"/>
        <v>0</v>
      </c>
      <c r="I39" s="375">
        <f t="shared" si="2"/>
        <v>0</v>
      </c>
    </row>
    <row r="40" spans="3:9" x14ac:dyDescent="0.25">
      <c r="C40" s="262" t="s">
        <v>33</v>
      </c>
      <c r="D40" s="262"/>
      <c r="E40" s="262" t="s">
        <v>1650</v>
      </c>
      <c r="F40" s="262" t="str">
        <f t="shared" si="0"/>
        <v>0</v>
      </c>
      <c r="G40" s="373">
        <v>0</v>
      </c>
      <c r="H40" s="376" t="str">
        <f t="shared" si="1"/>
        <v>0</v>
      </c>
      <c r="I40" s="375">
        <f t="shared" si="2"/>
        <v>0</v>
      </c>
    </row>
    <row r="41" spans="3:9" x14ac:dyDescent="0.25">
      <c r="C41" s="262" t="s">
        <v>33</v>
      </c>
      <c r="D41" s="262"/>
      <c r="E41" s="262" t="s">
        <v>1650</v>
      </c>
      <c r="F41" s="262" t="str">
        <f t="shared" si="0"/>
        <v>0</v>
      </c>
      <c r="G41" s="373">
        <v>0</v>
      </c>
      <c r="H41" s="376" t="str">
        <f t="shared" si="1"/>
        <v>0</v>
      </c>
      <c r="I41" s="375">
        <f t="shared" si="2"/>
        <v>0</v>
      </c>
    </row>
    <row r="42" spans="3:9" x14ac:dyDescent="0.25">
      <c r="C42" s="262" t="s">
        <v>33</v>
      </c>
      <c r="D42" s="262"/>
      <c r="E42" s="262" t="s">
        <v>1650</v>
      </c>
      <c r="F42" s="262" t="str">
        <f t="shared" si="0"/>
        <v>0</v>
      </c>
      <c r="G42" s="373">
        <v>0</v>
      </c>
      <c r="H42" s="376" t="str">
        <f t="shared" si="1"/>
        <v>0</v>
      </c>
      <c r="I42" s="375">
        <f t="shared" si="2"/>
        <v>0</v>
      </c>
    </row>
    <row r="43" spans="3:9" x14ac:dyDescent="0.25">
      <c r="C43" s="262" t="s">
        <v>33</v>
      </c>
      <c r="D43" s="262"/>
      <c r="E43" s="262" t="s">
        <v>1650</v>
      </c>
      <c r="F43" s="262" t="str">
        <f t="shared" si="0"/>
        <v>0</v>
      </c>
      <c r="G43" s="373">
        <v>0</v>
      </c>
      <c r="H43" s="376" t="str">
        <f t="shared" si="1"/>
        <v>0</v>
      </c>
      <c r="I43" s="375">
        <f t="shared" si="2"/>
        <v>0</v>
      </c>
    </row>
    <row r="44" spans="3:9" x14ac:dyDescent="0.25">
      <c r="C44" s="262" t="s">
        <v>33</v>
      </c>
      <c r="D44" s="262"/>
      <c r="E44" s="262" t="s">
        <v>1650</v>
      </c>
      <c r="F44" s="262" t="str">
        <f t="shared" si="0"/>
        <v>0</v>
      </c>
      <c r="G44" s="373">
        <v>0</v>
      </c>
      <c r="H44" s="376" t="str">
        <f t="shared" si="1"/>
        <v>0</v>
      </c>
      <c r="I44" s="375">
        <f t="shared" si="2"/>
        <v>0</v>
      </c>
    </row>
    <row r="45" spans="3:9" x14ac:dyDescent="0.25">
      <c r="C45" s="262" t="s">
        <v>33</v>
      </c>
      <c r="D45" s="262"/>
      <c r="E45" s="262" t="s">
        <v>1650</v>
      </c>
      <c r="F45" s="262" t="str">
        <f t="shared" si="0"/>
        <v>0</v>
      </c>
      <c r="G45" s="373">
        <v>0</v>
      </c>
      <c r="H45" s="376" t="str">
        <f t="shared" si="1"/>
        <v>0</v>
      </c>
      <c r="I45" s="375">
        <f t="shared" si="2"/>
        <v>0</v>
      </c>
    </row>
    <row r="46" spans="3:9" x14ac:dyDescent="0.25">
      <c r="C46" s="262" t="s">
        <v>33</v>
      </c>
      <c r="D46" s="262"/>
      <c r="E46" s="262" t="s">
        <v>1650</v>
      </c>
      <c r="F46" s="262" t="str">
        <f t="shared" si="0"/>
        <v>0</v>
      </c>
      <c r="G46" s="373">
        <v>0</v>
      </c>
      <c r="H46" s="376" t="str">
        <f t="shared" si="1"/>
        <v>0</v>
      </c>
      <c r="I46" s="375">
        <f t="shared" si="2"/>
        <v>0</v>
      </c>
    </row>
    <row r="47" spans="3:9" x14ac:dyDescent="0.25">
      <c r="C47" s="262" t="s">
        <v>33</v>
      </c>
      <c r="D47" s="262"/>
      <c r="E47" s="262" t="s">
        <v>1650</v>
      </c>
      <c r="F47" s="262" t="str">
        <f t="shared" si="0"/>
        <v>0</v>
      </c>
      <c r="G47" s="373">
        <v>0</v>
      </c>
      <c r="H47" s="376" t="str">
        <f t="shared" si="1"/>
        <v>0</v>
      </c>
      <c r="I47" s="375">
        <f t="shared" si="2"/>
        <v>0</v>
      </c>
    </row>
    <row r="48" spans="3:9" x14ac:dyDescent="0.25">
      <c r="C48" s="262" t="s">
        <v>33</v>
      </c>
      <c r="D48" s="262"/>
      <c r="E48" s="262" t="s">
        <v>1650</v>
      </c>
      <c r="F48" s="262" t="str">
        <f t="shared" si="0"/>
        <v>0</v>
      </c>
      <c r="G48" s="373">
        <v>0</v>
      </c>
      <c r="H48" s="376" t="str">
        <f t="shared" si="1"/>
        <v>0</v>
      </c>
      <c r="I48" s="375">
        <f t="shared" si="2"/>
        <v>0</v>
      </c>
    </row>
    <row r="49" spans="3:9" x14ac:dyDescent="0.25">
      <c r="C49" s="262" t="s">
        <v>33</v>
      </c>
      <c r="D49" s="262"/>
      <c r="E49" s="262" t="s">
        <v>1650</v>
      </c>
      <c r="F49" s="262" t="str">
        <f t="shared" si="0"/>
        <v>0</v>
      </c>
      <c r="G49" s="373">
        <v>0</v>
      </c>
      <c r="H49" s="376" t="str">
        <f t="shared" si="1"/>
        <v>0</v>
      </c>
      <c r="I49" s="375">
        <f t="shared" si="2"/>
        <v>0</v>
      </c>
    </row>
    <row r="50" spans="3:9" x14ac:dyDescent="0.25">
      <c r="C50" s="262" t="s">
        <v>33</v>
      </c>
      <c r="D50" s="262"/>
      <c r="E50" s="262" t="s">
        <v>1650</v>
      </c>
      <c r="F50" s="262" t="str">
        <f t="shared" si="0"/>
        <v>0</v>
      </c>
      <c r="G50" s="373">
        <v>0</v>
      </c>
      <c r="H50" s="376" t="str">
        <f t="shared" si="1"/>
        <v>0</v>
      </c>
      <c r="I50" s="375">
        <f t="shared" si="2"/>
        <v>0</v>
      </c>
    </row>
    <row r="51" spans="3:9" x14ac:dyDescent="0.25">
      <c r="C51" s="262" t="s">
        <v>33</v>
      </c>
      <c r="D51" s="262"/>
      <c r="E51" s="262" t="s">
        <v>1650</v>
      </c>
      <c r="F51" s="262" t="str">
        <f t="shared" si="0"/>
        <v>0</v>
      </c>
      <c r="G51" s="373">
        <v>0</v>
      </c>
      <c r="H51" s="376" t="str">
        <f t="shared" si="1"/>
        <v>0</v>
      </c>
      <c r="I51" s="375">
        <f t="shared" si="2"/>
        <v>0</v>
      </c>
    </row>
    <row r="52" spans="3:9" x14ac:dyDescent="0.25">
      <c r="C52" s="262" t="s">
        <v>33</v>
      </c>
      <c r="D52" s="262"/>
      <c r="E52" s="262" t="s">
        <v>1650</v>
      </c>
      <c r="F52" s="262" t="str">
        <f t="shared" si="0"/>
        <v>0</v>
      </c>
      <c r="G52" s="373">
        <v>0</v>
      </c>
      <c r="H52" s="376" t="str">
        <f t="shared" si="1"/>
        <v>0</v>
      </c>
      <c r="I52" s="375">
        <f t="shared" si="2"/>
        <v>0</v>
      </c>
    </row>
    <row r="53" spans="3:9" x14ac:dyDescent="0.25">
      <c r="C53" s="262" t="s">
        <v>33</v>
      </c>
      <c r="D53" s="262"/>
      <c r="E53" s="262" t="s">
        <v>1650</v>
      </c>
      <c r="F53" s="262" t="str">
        <f t="shared" si="0"/>
        <v>0</v>
      </c>
      <c r="G53" s="373">
        <v>0</v>
      </c>
      <c r="H53" s="376" t="str">
        <f t="shared" si="1"/>
        <v>0</v>
      </c>
      <c r="I53" s="375">
        <f t="shared" si="2"/>
        <v>0</v>
      </c>
    </row>
    <row r="54" spans="3:9" x14ac:dyDescent="0.25">
      <c r="C54" s="262" t="s">
        <v>33</v>
      </c>
      <c r="D54" s="262"/>
      <c r="E54" s="262" t="s">
        <v>1650</v>
      </c>
      <c r="F54" s="262" t="str">
        <f t="shared" si="0"/>
        <v>0</v>
      </c>
      <c r="G54" s="373">
        <v>0</v>
      </c>
      <c r="H54" s="376" t="str">
        <f t="shared" si="1"/>
        <v>0</v>
      </c>
      <c r="I54" s="375">
        <f t="shared" si="2"/>
        <v>0</v>
      </c>
    </row>
    <row r="55" spans="3:9" x14ac:dyDescent="0.25">
      <c r="C55" s="262" t="s">
        <v>33</v>
      </c>
      <c r="D55" s="262"/>
      <c r="E55" s="262" t="s">
        <v>1650</v>
      </c>
      <c r="F55" s="262" t="str">
        <f t="shared" si="0"/>
        <v>0</v>
      </c>
      <c r="G55" s="373">
        <v>0</v>
      </c>
      <c r="H55" s="376" t="str">
        <f t="shared" si="1"/>
        <v>0</v>
      </c>
      <c r="I55" s="375">
        <f t="shared" si="2"/>
        <v>0</v>
      </c>
    </row>
    <row r="56" spans="3:9" x14ac:dyDescent="0.25">
      <c r="C56" s="262" t="s">
        <v>33</v>
      </c>
      <c r="D56" s="262"/>
      <c r="E56" s="262" t="s">
        <v>1650</v>
      </c>
      <c r="F56" s="262" t="str">
        <f t="shared" si="0"/>
        <v>0</v>
      </c>
      <c r="G56" s="373">
        <v>0</v>
      </c>
      <c r="H56" s="376" t="str">
        <f t="shared" si="1"/>
        <v>0</v>
      </c>
      <c r="I56" s="375">
        <f t="shared" si="2"/>
        <v>0</v>
      </c>
    </row>
    <row r="57" spans="3:9" x14ac:dyDescent="0.25">
      <c r="C57" s="262" t="s">
        <v>33</v>
      </c>
      <c r="D57" s="262"/>
      <c r="E57" s="262" t="s">
        <v>1650</v>
      </c>
      <c r="F57" s="262" t="str">
        <f t="shared" si="0"/>
        <v>0</v>
      </c>
      <c r="G57" s="373">
        <v>0</v>
      </c>
      <c r="H57" s="376" t="str">
        <f t="shared" si="1"/>
        <v>0</v>
      </c>
      <c r="I57" s="375">
        <f t="shared" si="2"/>
        <v>0</v>
      </c>
    </row>
    <row r="58" spans="3:9" x14ac:dyDescent="0.25">
      <c r="C58" s="262" t="s">
        <v>33</v>
      </c>
      <c r="D58" s="262"/>
      <c r="E58" s="262" t="s">
        <v>1650</v>
      </c>
      <c r="F58" s="262" t="str">
        <f t="shared" si="0"/>
        <v>0</v>
      </c>
      <c r="G58" s="373">
        <v>0</v>
      </c>
      <c r="H58" s="376" t="str">
        <f t="shared" si="1"/>
        <v>0</v>
      </c>
      <c r="I58" s="375">
        <f t="shared" si="2"/>
        <v>0</v>
      </c>
    </row>
    <row r="59" spans="3:9" x14ac:dyDescent="0.25">
      <c r="C59" s="262" t="s">
        <v>33</v>
      </c>
      <c r="D59" s="262"/>
      <c r="E59" s="262" t="s">
        <v>1650</v>
      </c>
      <c r="F59" s="262" t="str">
        <f t="shared" si="0"/>
        <v>0</v>
      </c>
      <c r="G59" s="373">
        <v>0</v>
      </c>
      <c r="H59" s="376" t="str">
        <f t="shared" si="1"/>
        <v>0</v>
      </c>
      <c r="I59" s="375">
        <f t="shared" si="2"/>
        <v>0</v>
      </c>
    </row>
    <row r="60" spans="3:9" x14ac:dyDescent="0.25">
      <c r="C60" s="262" t="s">
        <v>33</v>
      </c>
      <c r="D60" s="262"/>
      <c r="E60" s="262" t="s">
        <v>1650</v>
      </c>
      <c r="F60" s="262" t="str">
        <f t="shared" si="0"/>
        <v>0</v>
      </c>
      <c r="G60" s="373">
        <v>0</v>
      </c>
      <c r="H60" s="376" t="str">
        <f t="shared" si="1"/>
        <v>0</v>
      </c>
      <c r="I60" s="375">
        <f t="shared" si="2"/>
        <v>0</v>
      </c>
    </row>
    <row r="61" spans="3:9" x14ac:dyDescent="0.25">
      <c r="C61" s="262" t="s">
        <v>33</v>
      </c>
      <c r="D61" s="262"/>
      <c r="E61" s="262" t="s">
        <v>1650</v>
      </c>
      <c r="F61" s="262" t="str">
        <f t="shared" si="0"/>
        <v>0</v>
      </c>
      <c r="G61" s="373">
        <v>0</v>
      </c>
      <c r="H61" s="376" t="str">
        <f t="shared" si="1"/>
        <v>0</v>
      </c>
      <c r="I61" s="375">
        <f t="shared" si="2"/>
        <v>0</v>
      </c>
    </row>
    <row r="62" spans="3:9" x14ac:dyDescent="0.25">
      <c r="C62" s="262" t="s">
        <v>33</v>
      </c>
      <c r="D62" s="262"/>
      <c r="E62" s="262" t="s">
        <v>1650</v>
      </c>
      <c r="F62" s="262" t="str">
        <f t="shared" si="0"/>
        <v>0</v>
      </c>
      <c r="G62" s="373">
        <v>0</v>
      </c>
      <c r="H62" s="376" t="str">
        <f t="shared" si="1"/>
        <v>0</v>
      </c>
      <c r="I62" s="375">
        <f t="shared" si="2"/>
        <v>0</v>
      </c>
    </row>
    <row r="63" spans="3:9" x14ac:dyDescent="0.25">
      <c r="C63" s="262" t="s">
        <v>33</v>
      </c>
      <c r="D63" s="262"/>
      <c r="E63" s="262" t="s">
        <v>1650</v>
      </c>
      <c r="F63" s="262" t="str">
        <f t="shared" si="0"/>
        <v>0</v>
      </c>
      <c r="G63" s="373">
        <v>0</v>
      </c>
      <c r="H63" s="376" t="str">
        <f t="shared" si="1"/>
        <v>0</v>
      </c>
      <c r="I63" s="375">
        <f t="shared" si="2"/>
        <v>0</v>
      </c>
    </row>
    <row r="64" spans="3:9" x14ac:dyDescent="0.25">
      <c r="C64" s="262" t="s">
        <v>33</v>
      </c>
      <c r="D64" s="262"/>
      <c r="E64" s="262" t="s">
        <v>1650</v>
      </c>
      <c r="F64" s="262" t="str">
        <f t="shared" si="0"/>
        <v>0</v>
      </c>
      <c r="G64" s="373">
        <v>0</v>
      </c>
      <c r="H64" s="376" t="str">
        <f t="shared" si="1"/>
        <v>0</v>
      </c>
      <c r="I64" s="375">
        <f t="shared" si="2"/>
        <v>0</v>
      </c>
    </row>
    <row r="65" spans="3:9" x14ac:dyDescent="0.25">
      <c r="C65" s="262" t="s">
        <v>33</v>
      </c>
      <c r="D65" s="262"/>
      <c r="E65" s="262" t="s">
        <v>1650</v>
      </c>
      <c r="F65" s="262" t="str">
        <f t="shared" si="0"/>
        <v>0</v>
      </c>
      <c r="G65" s="373">
        <v>0</v>
      </c>
      <c r="H65" s="376" t="str">
        <f t="shared" si="1"/>
        <v>0</v>
      </c>
      <c r="I65" s="375">
        <f t="shared" si="2"/>
        <v>0</v>
      </c>
    </row>
    <row r="66" spans="3:9" x14ac:dyDescent="0.25">
      <c r="C66" s="262" t="s">
        <v>33</v>
      </c>
      <c r="D66" s="262"/>
      <c r="E66" s="262" t="s">
        <v>1650</v>
      </c>
      <c r="F66" s="262" t="str">
        <f t="shared" si="0"/>
        <v>0</v>
      </c>
      <c r="G66" s="373">
        <v>0</v>
      </c>
      <c r="H66" s="376" t="str">
        <f t="shared" si="1"/>
        <v>0</v>
      </c>
      <c r="I66" s="375">
        <f t="shared" si="2"/>
        <v>0</v>
      </c>
    </row>
    <row r="67" spans="3:9" x14ac:dyDescent="0.25">
      <c r="C67" s="262" t="s">
        <v>33</v>
      </c>
      <c r="D67" s="262"/>
      <c r="E67" s="262" t="s">
        <v>1650</v>
      </c>
      <c r="F67" s="262" t="str">
        <f t="shared" si="0"/>
        <v>0</v>
      </c>
      <c r="G67" s="373">
        <v>0</v>
      </c>
      <c r="H67" s="376" t="str">
        <f t="shared" si="1"/>
        <v>0</v>
      </c>
      <c r="I67" s="375">
        <f t="shared" si="2"/>
        <v>0</v>
      </c>
    </row>
    <row r="68" spans="3:9" x14ac:dyDescent="0.25">
      <c r="C68" s="262" t="s">
        <v>33</v>
      </c>
      <c r="D68" s="262"/>
      <c r="E68" s="262" t="s">
        <v>1650</v>
      </c>
      <c r="F68" s="262" t="str">
        <f t="shared" si="0"/>
        <v>0</v>
      </c>
      <c r="G68" s="373">
        <v>0</v>
      </c>
      <c r="H68" s="376" t="str">
        <f t="shared" si="1"/>
        <v>0</v>
      </c>
      <c r="I68" s="375">
        <f t="shared" si="2"/>
        <v>0</v>
      </c>
    </row>
    <row r="69" spans="3:9" x14ac:dyDescent="0.25">
      <c r="C69" s="262" t="s">
        <v>33</v>
      </c>
      <c r="D69" s="262"/>
      <c r="E69" s="262" t="s">
        <v>1650</v>
      </c>
      <c r="F69" s="262" t="str">
        <f t="shared" si="0"/>
        <v>0</v>
      </c>
      <c r="G69" s="373">
        <v>0</v>
      </c>
      <c r="H69" s="376" t="str">
        <f t="shared" si="1"/>
        <v>0</v>
      </c>
      <c r="I69" s="375">
        <f t="shared" si="2"/>
        <v>0</v>
      </c>
    </row>
    <row r="70" spans="3:9" x14ac:dyDescent="0.25">
      <c r="C70" s="262" t="s">
        <v>33</v>
      </c>
      <c r="D70" s="262"/>
      <c r="E70" s="262" t="s">
        <v>1650</v>
      </c>
      <c r="F70" s="262" t="str">
        <f t="shared" si="0"/>
        <v>0</v>
      </c>
      <c r="G70" s="373">
        <v>0</v>
      </c>
      <c r="H70" s="376" t="str">
        <f t="shared" si="1"/>
        <v>0</v>
      </c>
      <c r="I70" s="375">
        <f t="shared" si="2"/>
        <v>0</v>
      </c>
    </row>
    <row r="71" spans="3:9" x14ac:dyDescent="0.25">
      <c r="C71" s="262" t="s">
        <v>33</v>
      </c>
      <c r="D71" s="262"/>
      <c r="E71" s="262" t="s">
        <v>1650</v>
      </c>
      <c r="F71" s="262" t="str">
        <f t="shared" si="0"/>
        <v>0</v>
      </c>
      <c r="G71" s="373">
        <v>0</v>
      </c>
      <c r="H71" s="376" t="str">
        <f t="shared" si="1"/>
        <v>0</v>
      </c>
      <c r="I71" s="375">
        <f t="shared" si="2"/>
        <v>0</v>
      </c>
    </row>
    <row r="72" spans="3:9" x14ac:dyDescent="0.25">
      <c r="C72" s="262" t="s">
        <v>33</v>
      </c>
      <c r="D72" s="262"/>
      <c r="E72" s="262" t="s">
        <v>1650</v>
      </c>
      <c r="F72" s="262" t="str">
        <f t="shared" si="0"/>
        <v>0</v>
      </c>
      <c r="G72" s="373">
        <v>0</v>
      </c>
      <c r="H72" s="376" t="str">
        <f t="shared" si="1"/>
        <v>0</v>
      </c>
      <c r="I72" s="375">
        <f t="shared" si="2"/>
        <v>0</v>
      </c>
    </row>
    <row r="73" spans="3:9" x14ac:dyDescent="0.25">
      <c r="C73" s="262" t="s">
        <v>33</v>
      </c>
      <c r="D73" s="262"/>
      <c r="E73" s="262" t="s">
        <v>1650</v>
      </c>
      <c r="F73" s="262" t="str">
        <f t="shared" si="0"/>
        <v>0</v>
      </c>
      <c r="G73" s="373">
        <v>0</v>
      </c>
      <c r="H73" s="376" t="str">
        <f t="shared" si="1"/>
        <v>0</v>
      </c>
      <c r="I73" s="375">
        <f t="shared" si="2"/>
        <v>0</v>
      </c>
    </row>
    <row r="74" spans="3:9" x14ac:dyDescent="0.25">
      <c r="C74" s="262" t="s">
        <v>33</v>
      </c>
      <c r="D74" s="262"/>
      <c r="E74" s="262" t="s">
        <v>1650</v>
      </c>
      <c r="F74" s="262" t="str">
        <f t="shared" si="0"/>
        <v>0</v>
      </c>
      <c r="G74" s="373">
        <v>0</v>
      </c>
      <c r="H74" s="376" t="str">
        <f t="shared" si="1"/>
        <v>0</v>
      </c>
      <c r="I74" s="375">
        <f t="shared" si="2"/>
        <v>0</v>
      </c>
    </row>
    <row r="75" spans="3:9" x14ac:dyDescent="0.25">
      <c r="C75" s="262" t="s">
        <v>33</v>
      </c>
      <c r="D75" s="262"/>
      <c r="E75" s="262" t="s">
        <v>1650</v>
      </c>
      <c r="F75" s="262" t="str">
        <f t="shared" si="0"/>
        <v>0</v>
      </c>
      <c r="G75" s="373">
        <v>0</v>
      </c>
      <c r="H75" s="376" t="str">
        <f t="shared" si="1"/>
        <v>0</v>
      </c>
      <c r="I75" s="375">
        <f t="shared" si="2"/>
        <v>0</v>
      </c>
    </row>
    <row r="76" spans="3:9" x14ac:dyDescent="0.25">
      <c r="C76" s="262" t="s">
        <v>33</v>
      </c>
      <c r="D76" s="262"/>
      <c r="E76" s="262" t="s">
        <v>1650</v>
      </c>
      <c r="F76" s="262" t="str">
        <f t="shared" si="0"/>
        <v>0</v>
      </c>
      <c r="G76" s="373">
        <v>0</v>
      </c>
      <c r="H76" s="376" t="str">
        <f t="shared" si="1"/>
        <v>0</v>
      </c>
      <c r="I76" s="375">
        <f t="shared" si="2"/>
        <v>0</v>
      </c>
    </row>
    <row r="77" spans="3:9" x14ac:dyDescent="0.25">
      <c r="C77" s="262" t="s">
        <v>33</v>
      </c>
      <c r="D77" s="262"/>
      <c r="E77" s="262" t="s">
        <v>1650</v>
      </c>
      <c r="F77" s="262" t="str">
        <f t="shared" si="0"/>
        <v>0</v>
      </c>
      <c r="G77" s="373">
        <v>0</v>
      </c>
      <c r="H77" s="376" t="str">
        <f t="shared" si="1"/>
        <v>0</v>
      </c>
      <c r="I77" s="375">
        <f t="shared" si="2"/>
        <v>0</v>
      </c>
    </row>
    <row r="78" spans="3:9" x14ac:dyDescent="0.25">
      <c r="C78" s="262" t="s">
        <v>33</v>
      </c>
      <c r="D78" s="262"/>
      <c r="E78" s="262" t="s">
        <v>1650</v>
      </c>
      <c r="F78" s="262" t="str">
        <f t="shared" si="0"/>
        <v>0</v>
      </c>
      <c r="G78" s="373">
        <v>0</v>
      </c>
      <c r="H78" s="376" t="str">
        <f t="shared" si="1"/>
        <v>0</v>
      </c>
      <c r="I78" s="375">
        <f t="shared" si="2"/>
        <v>0</v>
      </c>
    </row>
    <row r="79" spans="3:9" x14ac:dyDescent="0.25">
      <c r="C79" s="262" t="s">
        <v>33</v>
      </c>
      <c r="D79" s="262"/>
      <c r="E79" s="262" t="s">
        <v>1650</v>
      </c>
      <c r="F79" s="262" t="str">
        <f t="shared" ref="F79:F106" si="3">VLOOKUP(E79,$E$121:$H$181,2,FALSE)</f>
        <v>0</v>
      </c>
      <c r="G79" s="373">
        <v>0</v>
      </c>
      <c r="H79" s="376" t="str">
        <f t="shared" ref="H79:H106" si="4">VLOOKUP(E79,$E$121:$H$181,4,FALSE)</f>
        <v>0</v>
      </c>
      <c r="I79" s="375">
        <f t="shared" ref="I79:I106" si="5">H79*G79</f>
        <v>0</v>
      </c>
    </row>
    <row r="80" spans="3:9" x14ac:dyDescent="0.25">
      <c r="C80" s="262" t="s">
        <v>33</v>
      </c>
      <c r="D80" s="262"/>
      <c r="E80" s="262" t="s">
        <v>1650</v>
      </c>
      <c r="F80" s="262" t="str">
        <f t="shared" si="3"/>
        <v>0</v>
      </c>
      <c r="G80" s="373">
        <v>0</v>
      </c>
      <c r="H80" s="376" t="str">
        <f t="shared" si="4"/>
        <v>0</v>
      </c>
      <c r="I80" s="375">
        <f t="shared" si="5"/>
        <v>0</v>
      </c>
    </row>
    <row r="81" spans="3:9" x14ac:dyDescent="0.25">
      <c r="C81" s="262" t="s">
        <v>33</v>
      </c>
      <c r="D81" s="262"/>
      <c r="E81" s="262" t="s">
        <v>1650</v>
      </c>
      <c r="F81" s="262" t="str">
        <f t="shared" si="3"/>
        <v>0</v>
      </c>
      <c r="G81" s="373">
        <v>0</v>
      </c>
      <c r="H81" s="376" t="str">
        <f t="shared" si="4"/>
        <v>0</v>
      </c>
      <c r="I81" s="375">
        <f t="shared" si="5"/>
        <v>0</v>
      </c>
    </row>
    <row r="82" spans="3:9" x14ac:dyDescent="0.25">
      <c r="C82" s="262" t="s">
        <v>33</v>
      </c>
      <c r="D82" s="262"/>
      <c r="E82" s="262" t="s">
        <v>1650</v>
      </c>
      <c r="F82" s="262" t="str">
        <f t="shared" si="3"/>
        <v>0</v>
      </c>
      <c r="G82" s="373">
        <v>0</v>
      </c>
      <c r="H82" s="376" t="str">
        <f t="shared" si="4"/>
        <v>0</v>
      </c>
      <c r="I82" s="375">
        <f t="shared" si="5"/>
        <v>0</v>
      </c>
    </row>
    <row r="83" spans="3:9" x14ac:dyDescent="0.25">
      <c r="C83" s="262" t="s">
        <v>33</v>
      </c>
      <c r="D83" s="262"/>
      <c r="E83" s="262" t="s">
        <v>1650</v>
      </c>
      <c r="F83" s="262" t="str">
        <f t="shared" si="3"/>
        <v>0</v>
      </c>
      <c r="G83" s="373">
        <v>0</v>
      </c>
      <c r="H83" s="376" t="str">
        <f t="shared" si="4"/>
        <v>0</v>
      </c>
      <c r="I83" s="375">
        <f t="shared" si="5"/>
        <v>0</v>
      </c>
    </row>
    <row r="84" spans="3:9" x14ac:dyDescent="0.25">
      <c r="C84" s="262" t="s">
        <v>33</v>
      </c>
      <c r="D84" s="262"/>
      <c r="E84" s="262" t="s">
        <v>1650</v>
      </c>
      <c r="F84" s="262" t="str">
        <f t="shared" si="3"/>
        <v>0</v>
      </c>
      <c r="G84" s="373">
        <v>0</v>
      </c>
      <c r="H84" s="376" t="str">
        <f t="shared" si="4"/>
        <v>0</v>
      </c>
      <c r="I84" s="375">
        <f t="shared" si="5"/>
        <v>0</v>
      </c>
    </row>
    <row r="85" spans="3:9" x14ac:dyDescent="0.25">
      <c r="C85" s="262" t="s">
        <v>33</v>
      </c>
      <c r="D85" s="262"/>
      <c r="E85" s="262" t="s">
        <v>1650</v>
      </c>
      <c r="F85" s="262" t="str">
        <f t="shared" si="3"/>
        <v>0</v>
      </c>
      <c r="G85" s="373">
        <v>0</v>
      </c>
      <c r="H85" s="376" t="str">
        <f t="shared" si="4"/>
        <v>0</v>
      </c>
      <c r="I85" s="375">
        <f t="shared" si="5"/>
        <v>0</v>
      </c>
    </row>
    <row r="86" spans="3:9" x14ac:dyDescent="0.25">
      <c r="C86" s="262" t="s">
        <v>33</v>
      </c>
      <c r="D86" s="262"/>
      <c r="E86" s="262" t="s">
        <v>1650</v>
      </c>
      <c r="F86" s="262" t="str">
        <f t="shared" si="3"/>
        <v>0</v>
      </c>
      <c r="G86" s="373">
        <v>0</v>
      </c>
      <c r="H86" s="376" t="str">
        <f t="shared" si="4"/>
        <v>0</v>
      </c>
      <c r="I86" s="375">
        <f t="shared" si="5"/>
        <v>0</v>
      </c>
    </row>
    <row r="87" spans="3:9" x14ac:dyDescent="0.25">
      <c r="C87" s="262" t="s">
        <v>33</v>
      </c>
      <c r="D87" s="262"/>
      <c r="E87" s="262" t="s">
        <v>1650</v>
      </c>
      <c r="F87" s="262" t="str">
        <f t="shared" si="3"/>
        <v>0</v>
      </c>
      <c r="G87" s="373">
        <v>0</v>
      </c>
      <c r="H87" s="376" t="str">
        <f t="shared" si="4"/>
        <v>0</v>
      </c>
      <c r="I87" s="375">
        <f t="shared" si="5"/>
        <v>0</v>
      </c>
    </row>
    <row r="88" spans="3:9" x14ac:dyDescent="0.25">
      <c r="C88" s="262" t="s">
        <v>33</v>
      </c>
      <c r="D88" s="262"/>
      <c r="E88" s="262" t="s">
        <v>1650</v>
      </c>
      <c r="F88" s="262" t="str">
        <f t="shared" si="3"/>
        <v>0</v>
      </c>
      <c r="G88" s="373">
        <v>0</v>
      </c>
      <c r="H88" s="376" t="str">
        <f t="shared" si="4"/>
        <v>0</v>
      </c>
      <c r="I88" s="375">
        <f t="shared" si="5"/>
        <v>0</v>
      </c>
    </row>
    <row r="89" spans="3:9" x14ac:dyDescent="0.25">
      <c r="C89" s="262" t="s">
        <v>33</v>
      </c>
      <c r="D89" s="262"/>
      <c r="E89" s="262" t="s">
        <v>1650</v>
      </c>
      <c r="F89" s="262" t="str">
        <f t="shared" si="3"/>
        <v>0</v>
      </c>
      <c r="G89" s="373">
        <v>0</v>
      </c>
      <c r="H89" s="376" t="str">
        <f t="shared" si="4"/>
        <v>0</v>
      </c>
      <c r="I89" s="375">
        <f t="shared" si="5"/>
        <v>0</v>
      </c>
    </row>
    <row r="90" spans="3:9" x14ac:dyDescent="0.25">
      <c r="C90" s="262" t="s">
        <v>33</v>
      </c>
      <c r="D90" s="262"/>
      <c r="E90" s="262" t="s">
        <v>1650</v>
      </c>
      <c r="F90" s="262" t="str">
        <f t="shared" si="3"/>
        <v>0</v>
      </c>
      <c r="G90" s="373">
        <v>0</v>
      </c>
      <c r="H90" s="376" t="str">
        <f t="shared" si="4"/>
        <v>0</v>
      </c>
      <c r="I90" s="375">
        <f t="shared" si="5"/>
        <v>0</v>
      </c>
    </row>
    <row r="91" spans="3:9" x14ac:dyDescent="0.25">
      <c r="C91" s="262" t="s">
        <v>33</v>
      </c>
      <c r="D91" s="262"/>
      <c r="E91" s="262" t="s">
        <v>1650</v>
      </c>
      <c r="F91" s="262" t="str">
        <f t="shared" si="3"/>
        <v>0</v>
      </c>
      <c r="G91" s="373">
        <v>0</v>
      </c>
      <c r="H91" s="376" t="str">
        <f t="shared" si="4"/>
        <v>0</v>
      </c>
      <c r="I91" s="375">
        <f t="shared" si="5"/>
        <v>0</v>
      </c>
    </row>
    <row r="92" spans="3:9" x14ac:dyDescent="0.25">
      <c r="C92" s="262" t="s">
        <v>33</v>
      </c>
      <c r="D92" s="262"/>
      <c r="E92" s="262" t="s">
        <v>1650</v>
      </c>
      <c r="F92" s="262" t="str">
        <f t="shared" si="3"/>
        <v>0</v>
      </c>
      <c r="G92" s="373">
        <v>0</v>
      </c>
      <c r="H92" s="376" t="str">
        <f t="shared" si="4"/>
        <v>0</v>
      </c>
      <c r="I92" s="375">
        <f t="shared" si="5"/>
        <v>0</v>
      </c>
    </row>
    <row r="93" spans="3:9" x14ac:dyDescent="0.25">
      <c r="C93" s="262" t="s">
        <v>33</v>
      </c>
      <c r="D93" s="262"/>
      <c r="E93" s="262" t="s">
        <v>1650</v>
      </c>
      <c r="F93" s="262" t="str">
        <f t="shared" si="3"/>
        <v>0</v>
      </c>
      <c r="G93" s="373">
        <v>0</v>
      </c>
      <c r="H93" s="376" t="str">
        <f t="shared" si="4"/>
        <v>0</v>
      </c>
      <c r="I93" s="375">
        <f t="shared" si="5"/>
        <v>0</v>
      </c>
    </row>
    <row r="94" spans="3:9" x14ac:dyDescent="0.25">
      <c r="C94" s="262" t="s">
        <v>33</v>
      </c>
      <c r="D94" s="262"/>
      <c r="E94" s="262" t="s">
        <v>1650</v>
      </c>
      <c r="F94" s="262" t="str">
        <f t="shared" si="3"/>
        <v>0</v>
      </c>
      <c r="G94" s="373">
        <v>0</v>
      </c>
      <c r="H94" s="376" t="str">
        <f t="shared" si="4"/>
        <v>0</v>
      </c>
      <c r="I94" s="375">
        <f t="shared" si="5"/>
        <v>0</v>
      </c>
    </row>
    <row r="95" spans="3:9" x14ac:dyDescent="0.25">
      <c r="C95" s="262" t="s">
        <v>33</v>
      </c>
      <c r="D95" s="262"/>
      <c r="E95" s="262" t="s">
        <v>1650</v>
      </c>
      <c r="F95" s="262" t="str">
        <f t="shared" si="3"/>
        <v>0</v>
      </c>
      <c r="G95" s="373">
        <v>0</v>
      </c>
      <c r="H95" s="376" t="str">
        <f t="shared" si="4"/>
        <v>0</v>
      </c>
      <c r="I95" s="375">
        <f t="shared" si="5"/>
        <v>0</v>
      </c>
    </row>
    <row r="96" spans="3:9" x14ac:dyDescent="0.25">
      <c r="C96" s="262" t="s">
        <v>33</v>
      </c>
      <c r="D96" s="262"/>
      <c r="E96" s="262" t="s">
        <v>1650</v>
      </c>
      <c r="F96" s="262" t="str">
        <f t="shared" si="3"/>
        <v>0</v>
      </c>
      <c r="G96" s="373">
        <v>0</v>
      </c>
      <c r="H96" s="376" t="str">
        <f t="shared" si="4"/>
        <v>0</v>
      </c>
      <c r="I96" s="375">
        <f t="shared" si="5"/>
        <v>0</v>
      </c>
    </row>
    <row r="97" spans="3:9" x14ac:dyDescent="0.25">
      <c r="C97" s="262" t="s">
        <v>33</v>
      </c>
      <c r="D97" s="262"/>
      <c r="E97" s="262" t="s">
        <v>1650</v>
      </c>
      <c r="F97" s="262" t="str">
        <f t="shared" si="3"/>
        <v>0</v>
      </c>
      <c r="G97" s="373">
        <v>0</v>
      </c>
      <c r="H97" s="376" t="str">
        <f t="shared" si="4"/>
        <v>0</v>
      </c>
      <c r="I97" s="375">
        <f t="shared" si="5"/>
        <v>0</v>
      </c>
    </row>
    <row r="98" spans="3:9" x14ac:dyDescent="0.25">
      <c r="C98" s="262" t="s">
        <v>33</v>
      </c>
      <c r="D98" s="262"/>
      <c r="E98" s="262" t="s">
        <v>1650</v>
      </c>
      <c r="F98" s="262" t="str">
        <f t="shared" si="3"/>
        <v>0</v>
      </c>
      <c r="G98" s="373">
        <v>0</v>
      </c>
      <c r="H98" s="376" t="str">
        <f t="shared" si="4"/>
        <v>0</v>
      </c>
      <c r="I98" s="375">
        <f t="shared" si="5"/>
        <v>0</v>
      </c>
    </row>
    <row r="99" spans="3:9" x14ac:dyDescent="0.25">
      <c r="C99" s="262" t="s">
        <v>33</v>
      </c>
      <c r="D99" s="262"/>
      <c r="E99" s="262" t="s">
        <v>1650</v>
      </c>
      <c r="F99" s="262" t="str">
        <f t="shared" si="3"/>
        <v>0</v>
      </c>
      <c r="G99" s="373">
        <v>0</v>
      </c>
      <c r="H99" s="376" t="str">
        <f t="shared" si="4"/>
        <v>0</v>
      </c>
      <c r="I99" s="375">
        <f t="shared" si="5"/>
        <v>0</v>
      </c>
    </row>
    <row r="100" spans="3:9" x14ac:dyDescent="0.25">
      <c r="C100" s="262" t="s">
        <v>33</v>
      </c>
      <c r="D100" s="262"/>
      <c r="E100" s="262" t="s">
        <v>1650</v>
      </c>
      <c r="F100" s="262" t="str">
        <f t="shared" si="3"/>
        <v>0</v>
      </c>
      <c r="G100" s="373">
        <v>0</v>
      </c>
      <c r="H100" s="376" t="str">
        <f t="shared" si="4"/>
        <v>0</v>
      </c>
      <c r="I100" s="375">
        <f t="shared" si="5"/>
        <v>0</v>
      </c>
    </row>
    <row r="101" spans="3:9" x14ac:dyDescent="0.25">
      <c r="C101" s="262" t="s">
        <v>33</v>
      </c>
      <c r="D101" s="262"/>
      <c r="E101" s="262" t="s">
        <v>1650</v>
      </c>
      <c r="F101" s="262" t="str">
        <f t="shared" si="3"/>
        <v>0</v>
      </c>
      <c r="G101" s="373">
        <v>0</v>
      </c>
      <c r="H101" s="376" t="str">
        <f t="shared" si="4"/>
        <v>0</v>
      </c>
      <c r="I101" s="375">
        <f t="shared" si="5"/>
        <v>0</v>
      </c>
    </row>
    <row r="102" spans="3:9" x14ac:dyDescent="0.25">
      <c r="C102" s="262" t="s">
        <v>33</v>
      </c>
      <c r="D102" s="262"/>
      <c r="E102" s="262" t="s">
        <v>1650</v>
      </c>
      <c r="F102" s="262" t="str">
        <f t="shared" si="3"/>
        <v>0</v>
      </c>
      <c r="G102" s="373">
        <v>0</v>
      </c>
      <c r="H102" s="376" t="str">
        <f t="shared" si="4"/>
        <v>0</v>
      </c>
      <c r="I102" s="375">
        <f t="shared" si="5"/>
        <v>0</v>
      </c>
    </row>
    <row r="103" spans="3:9" x14ac:dyDescent="0.25">
      <c r="C103" s="262" t="s">
        <v>33</v>
      </c>
      <c r="D103" s="262"/>
      <c r="E103" s="262" t="s">
        <v>1650</v>
      </c>
      <c r="F103" s="262" t="str">
        <f t="shared" si="3"/>
        <v>0</v>
      </c>
      <c r="G103" s="373">
        <v>0</v>
      </c>
      <c r="H103" s="376" t="str">
        <f t="shared" si="4"/>
        <v>0</v>
      </c>
      <c r="I103" s="375">
        <f t="shared" si="5"/>
        <v>0</v>
      </c>
    </row>
    <row r="104" spans="3:9" x14ac:dyDescent="0.25">
      <c r="C104" s="262" t="s">
        <v>33</v>
      </c>
      <c r="D104" s="262"/>
      <c r="E104" s="262" t="s">
        <v>1650</v>
      </c>
      <c r="F104" s="262" t="str">
        <f t="shared" si="3"/>
        <v>0</v>
      </c>
      <c r="G104" s="373">
        <v>0</v>
      </c>
      <c r="H104" s="376" t="str">
        <f t="shared" si="4"/>
        <v>0</v>
      </c>
      <c r="I104" s="375">
        <f t="shared" si="5"/>
        <v>0</v>
      </c>
    </row>
    <row r="105" spans="3:9" x14ac:dyDescent="0.25">
      <c r="C105" s="262" t="s">
        <v>33</v>
      </c>
      <c r="D105" s="262"/>
      <c r="E105" s="262" t="s">
        <v>1650</v>
      </c>
      <c r="F105" s="262" t="str">
        <f t="shared" si="3"/>
        <v>0</v>
      </c>
      <c r="G105" s="373">
        <v>0</v>
      </c>
      <c r="H105" s="376" t="str">
        <f t="shared" si="4"/>
        <v>0</v>
      </c>
      <c r="I105" s="375">
        <f t="shared" si="5"/>
        <v>0</v>
      </c>
    </row>
    <row r="106" spans="3:9" x14ac:dyDescent="0.25">
      <c r="C106" s="262" t="s">
        <v>33</v>
      </c>
      <c r="D106" s="262"/>
      <c r="E106" s="262" t="s">
        <v>1650</v>
      </c>
      <c r="F106" s="262" t="str">
        <f t="shared" si="3"/>
        <v>0</v>
      </c>
      <c r="G106" s="373">
        <v>0</v>
      </c>
      <c r="H106" s="376" t="str">
        <f t="shared" si="4"/>
        <v>0</v>
      </c>
      <c r="I106" s="375">
        <f t="shared" si="5"/>
        <v>0</v>
      </c>
    </row>
    <row r="109" spans="3:9" x14ac:dyDescent="0.25">
      <c r="I109" s="372">
        <f>SUM(I11:I105)</f>
        <v>0</v>
      </c>
    </row>
    <row r="110" spans="3:9" x14ac:dyDescent="0.25">
      <c r="G110" t="s">
        <v>1651</v>
      </c>
      <c r="H110" s="535">
        <f>ESTIMATE!F5</f>
        <v>5.2999999999999999E-2</v>
      </c>
      <c r="I110" s="372">
        <f>I109*H110</f>
        <v>0</v>
      </c>
    </row>
    <row r="111" spans="3:9" x14ac:dyDescent="0.25">
      <c r="I111" s="2"/>
    </row>
    <row r="112" spans="3:9" x14ac:dyDescent="0.25">
      <c r="G112" s="2" t="s">
        <v>1652</v>
      </c>
      <c r="H112" s="354">
        <v>0</v>
      </c>
      <c r="I112" s="2">
        <f>H112</f>
        <v>0</v>
      </c>
    </row>
    <row r="113" spans="3:9" x14ac:dyDescent="0.25">
      <c r="C113" s="262" t="s">
        <v>33</v>
      </c>
      <c r="D113" s="262"/>
      <c r="E113" s="262" t="s">
        <v>1655</v>
      </c>
      <c r="F113" s="262" t="str">
        <f>VLOOKUP(E113,$E$121:$H$181,2,FALSE)</f>
        <v>ea</v>
      </c>
      <c r="G113" s="373">
        <v>0</v>
      </c>
      <c r="H113" s="536">
        <f>VLOOKUP(E113,$E$121:$H$181,4,FALSE)</f>
        <v>1500</v>
      </c>
      <c r="I113" s="375">
        <f>H113*G113</f>
        <v>0</v>
      </c>
    </row>
    <row r="114" spans="3:9" ht="15.75" thickBot="1" x14ac:dyDescent="0.3">
      <c r="G114" t="s">
        <v>9</v>
      </c>
      <c r="I114" s="371">
        <f>I109+I110+I112+I113</f>
        <v>0</v>
      </c>
    </row>
    <row r="115" spans="3:9" ht="15.75" thickTop="1" x14ac:dyDescent="0.25"/>
    <row r="119" spans="3:9" s="369" customFormat="1" x14ac:dyDescent="0.25">
      <c r="C119" s="370" t="s">
        <v>56</v>
      </c>
    </row>
    <row r="120" spans="3:9" ht="15.75" thickBot="1" x14ac:dyDescent="0.3">
      <c r="C120" s="209" t="s">
        <v>1621</v>
      </c>
      <c r="D120" s="209" t="s">
        <v>924</v>
      </c>
      <c r="E120" s="209" t="s">
        <v>1469</v>
      </c>
      <c r="F120" s="209" t="s">
        <v>476</v>
      </c>
      <c r="G120" s="364"/>
      <c r="H120" s="364" t="s">
        <v>7</v>
      </c>
      <c r="I120" s="211"/>
    </row>
    <row r="121" spans="3:9" ht="15.75" thickTop="1" x14ac:dyDescent="0.25">
      <c r="C121" s="168" t="s">
        <v>33</v>
      </c>
      <c r="D121" s="366" t="s">
        <v>1649</v>
      </c>
      <c r="E121" s="366" t="s">
        <v>1650</v>
      </c>
      <c r="F121" s="390" t="s">
        <v>1649</v>
      </c>
      <c r="G121" s="208"/>
      <c r="H121" s="390" t="s">
        <v>1649</v>
      </c>
      <c r="I121" s="207"/>
    </row>
    <row r="122" spans="3:9" x14ac:dyDescent="0.25">
      <c r="C122" s="367" t="s">
        <v>591</v>
      </c>
      <c r="D122" s="368">
        <v>0</v>
      </c>
      <c r="E122" s="367" t="s">
        <v>591</v>
      </c>
      <c r="F122" s="391">
        <v>0</v>
      </c>
      <c r="G122" s="391"/>
      <c r="H122" s="391">
        <v>0</v>
      </c>
    </row>
    <row r="123" spans="3:9" x14ac:dyDescent="0.25">
      <c r="C123" s="393" t="s">
        <v>1655</v>
      </c>
      <c r="D123" s="394">
        <v>0</v>
      </c>
      <c r="E123" s="393" t="s">
        <v>1655</v>
      </c>
      <c r="F123" s="393" t="s">
        <v>634</v>
      </c>
      <c r="G123" s="393"/>
      <c r="H123" s="392">
        <v>1500</v>
      </c>
    </row>
    <row r="124" spans="3:9" x14ac:dyDescent="0.25">
      <c r="C124" s="377" t="s">
        <v>1622</v>
      </c>
      <c r="D124" s="378" t="s">
        <v>1470</v>
      </c>
      <c r="E124" s="377" t="s">
        <v>1471</v>
      </c>
      <c r="F124" s="379" t="s">
        <v>1472</v>
      </c>
      <c r="G124" s="380"/>
      <c r="H124" s="380">
        <v>1.83</v>
      </c>
      <c r="I124" s="207"/>
    </row>
    <row r="125" spans="3:9" x14ac:dyDescent="0.25">
      <c r="C125" s="377" t="s">
        <v>1623</v>
      </c>
      <c r="D125" s="378" t="s">
        <v>1473</v>
      </c>
      <c r="E125" s="377" t="s">
        <v>1474</v>
      </c>
      <c r="F125" s="379" t="s">
        <v>1472</v>
      </c>
      <c r="G125" s="380"/>
      <c r="H125" s="380">
        <v>2.5</v>
      </c>
      <c r="I125" s="207"/>
    </row>
    <row r="126" spans="3:9" x14ac:dyDescent="0.25">
      <c r="C126" s="377" t="s">
        <v>1630</v>
      </c>
      <c r="D126" s="378" t="s">
        <v>1475</v>
      </c>
      <c r="E126" s="377" t="s">
        <v>1476</v>
      </c>
      <c r="F126" s="379" t="s">
        <v>1472</v>
      </c>
      <c r="G126" s="380"/>
      <c r="H126" s="380">
        <v>2.74</v>
      </c>
      <c r="I126" s="207"/>
    </row>
    <row r="127" spans="3:9" x14ac:dyDescent="0.25">
      <c r="C127" s="377" t="s">
        <v>1645</v>
      </c>
      <c r="D127" s="378" t="s">
        <v>1477</v>
      </c>
      <c r="E127" s="377" t="s">
        <v>1478</v>
      </c>
      <c r="F127" s="379" t="s">
        <v>1472</v>
      </c>
      <c r="G127" s="380"/>
      <c r="H127" s="380">
        <v>3.34</v>
      </c>
      <c r="I127" s="207"/>
    </row>
    <row r="128" spans="3:9" x14ac:dyDescent="0.25">
      <c r="C128" s="377" t="s">
        <v>1646</v>
      </c>
      <c r="D128" s="378" t="s">
        <v>1479</v>
      </c>
      <c r="E128" s="377" t="s">
        <v>1480</v>
      </c>
      <c r="F128" s="379" t="s">
        <v>1472</v>
      </c>
      <c r="G128" s="380"/>
      <c r="H128" s="380">
        <v>3.99</v>
      </c>
      <c r="I128" s="207"/>
    </row>
    <row r="129" spans="3:9" x14ac:dyDescent="0.25">
      <c r="C129" s="377" t="s">
        <v>1624</v>
      </c>
      <c r="D129" s="378" t="s">
        <v>1481</v>
      </c>
      <c r="E129" s="377" t="s">
        <v>1482</v>
      </c>
      <c r="F129" s="379" t="s">
        <v>1472</v>
      </c>
      <c r="G129" s="380"/>
      <c r="H129" s="380">
        <v>4.99</v>
      </c>
      <c r="I129" s="207"/>
    </row>
    <row r="130" spans="3:9" x14ac:dyDescent="0.25">
      <c r="C130" s="377" t="s">
        <v>1625</v>
      </c>
      <c r="D130" s="378" t="s">
        <v>1483</v>
      </c>
      <c r="E130" s="377" t="s">
        <v>1484</v>
      </c>
      <c r="F130" s="379" t="s">
        <v>1472</v>
      </c>
      <c r="G130" s="380"/>
      <c r="H130" s="380">
        <v>2.61</v>
      </c>
      <c r="I130" s="207"/>
    </row>
    <row r="131" spans="3:9" x14ac:dyDescent="0.25">
      <c r="C131" s="377" t="s">
        <v>1626</v>
      </c>
      <c r="D131" s="378" t="s">
        <v>1485</v>
      </c>
      <c r="E131" s="377" t="s">
        <v>1486</v>
      </c>
      <c r="F131" s="379" t="s">
        <v>1472</v>
      </c>
      <c r="G131" s="380"/>
      <c r="H131" s="380">
        <v>4.09</v>
      </c>
      <c r="I131" s="207"/>
    </row>
    <row r="132" spans="3:9" x14ac:dyDescent="0.25">
      <c r="C132" s="377" t="s">
        <v>1627</v>
      </c>
      <c r="D132" s="378" t="s">
        <v>1487</v>
      </c>
      <c r="E132" s="377" t="s">
        <v>1488</v>
      </c>
      <c r="F132" s="379" t="s">
        <v>1472</v>
      </c>
      <c r="G132" s="380"/>
      <c r="H132" s="380">
        <v>4.84</v>
      </c>
      <c r="I132" s="207"/>
    </row>
    <row r="133" spans="3:9" x14ac:dyDescent="0.25">
      <c r="C133" s="377" t="s">
        <v>1628</v>
      </c>
      <c r="D133" s="378" t="s">
        <v>1489</v>
      </c>
      <c r="E133" s="377" t="s">
        <v>1490</v>
      </c>
      <c r="F133" s="381" t="s">
        <v>1472</v>
      </c>
      <c r="G133" s="380"/>
      <c r="H133" s="380">
        <v>5.56</v>
      </c>
      <c r="I133" s="207"/>
    </row>
    <row r="134" spans="3:9" x14ac:dyDescent="0.25">
      <c r="C134" s="377" t="s">
        <v>1629</v>
      </c>
      <c r="D134" s="378" t="s">
        <v>1491</v>
      </c>
      <c r="E134" s="377" t="s">
        <v>1492</v>
      </c>
      <c r="F134" s="379" t="s">
        <v>1472</v>
      </c>
      <c r="G134" s="380"/>
      <c r="H134" s="380">
        <v>6.74</v>
      </c>
      <c r="I134" s="207"/>
    </row>
    <row r="135" spans="3:9" x14ac:dyDescent="0.25">
      <c r="C135" s="377" t="s">
        <v>1647</v>
      </c>
      <c r="D135" s="378" t="s">
        <v>1493</v>
      </c>
      <c r="E135" s="377" t="s">
        <v>1494</v>
      </c>
      <c r="F135" s="379" t="s">
        <v>1472</v>
      </c>
      <c r="G135" s="380"/>
      <c r="H135" s="380">
        <v>8.08</v>
      </c>
      <c r="I135" s="207"/>
    </row>
    <row r="136" spans="3:9" x14ac:dyDescent="0.25">
      <c r="C136" s="377" t="s">
        <v>1632</v>
      </c>
      <c r="D136" s="378" t="s">
        <v>1495</v>
      </c>
      <c r="E136" s="377" t="s">
        <v>1496</v>
      </c>
      <c r="F136" s="379" t="s">
        <v>1472</v>
      </c>
      <c r="G136" s="380"/>
      <c r="H136" s="380">
        <v>4.07</v>
      </c>
      <c r="I136" s="207"/>
    </row>
    <row r="137" spans="3:9" x14ac:dyDescent="0.25">
      <c r="C137" s="377" t="s">
        <v>1631</v>
      </c>
      <c r="D137" s="378" t="s">
        <v>1497</v>
      </c>
      <c r="E137" s="377" t="s">
        <v>1498</v>
      </c>
      <c r="F137" s="379" t="s">
        <v>1472</v>
      </c>
      <c r="G137" s="380"/>
      <c r="H137" s="380">
        <v>5.78</v>
      </c>
      <c r="I137" s="207"/>
    </row>
    <row r="138" spans="3:9" x14ac:dyDescent="0.25">
      <c r="C138" s="377" t="s">
        <v>1633</v>
      </c>
      <c r="D138" s="378" t="s">
        <v>1499</v>
      </c>
      <c r="E138" s="377" t="s">
        <v>1500</v>
      </c>
      <c r="F138" s="379" t="s">
        <v>1472</v>
      </c>
      <c r="G138" s="380"/>
      <c r="H138" s="380">
        <v>7.22</v>
      </c>
      <c r="I138" s="207"/>
    </row>
    <row r="139" spans="3:9" x14ac:dyDescent="0.25">
      <c r="C139" s="377" t="s">
        <v>1634</v>
      </c>
      <c r="D139" s="378" t="s">
        <v>1501</v>
      </c>
      <c r="E139" s="377" t="s">
        <v>1502</v>
      </c>
      <c r="F139" s="379" t="s">
        <v>1472</v>
      </c>
      <c r="G139" s="380"/>
      <c r="H139" s="380">
        <v>7.97</v>
      </c>
      <c r="I139" s="207"/>
    </row>
    <row r="140" spans="3:9" x14ac:dyDescent="0.25">
      <c r="C140" s="377" t="s">
        <v>1635</v>
      </c>
      <c r="D140" s="378" t="s">
        <v>1503</v>
      </c>
      <c r="E140" s="377" t="s">
        <v>1504</v>
      </c>
      <c r="F140" s="379" t="s">
        <v>1472</v>
      </c>
      <c r="G140" s="380"/>
      <c r="H140" s="380">
        <v>9.8800000000000008</v>
      </c>
      <c r="I140" s="207"/>
    </row>
    <row r="141" spans="3:9" x14ac:dyDescent="0.25">
      <c r="C141" s="377" t="s">
        <v>1636</v>
      </c>
      <c r="D141" s="378" t="s">
        <v>1505</v>
      </c>
      <c r="E141" s="377" t="s">
        <v>1506</v>
      </c>
      <c r="F141" s="379" t="s">
        <v>1472</v>
      </c>
      <c r="G141" s="380"/>
      <c r="H141" s="380">
        <v>11.83</v>
      </c>
      <c r="I141" s="207"/>
    </row>
    <row r="142" spans="3:9" x14ac:dyDescent="0.25">
      <c r="C142" s="377" t="s">
        <v>1637</v>
      </c>
      <c r="D142" s="378" t="s">
        <v>1507</v>
      </c>
      <c r="E142" s="377" t="s">
        <v>1508</v>
      </c>
      <c r="F142" s="379" t="s">
        <v>1472</v>
      </c>
      <c r="G142" s="380"/>
      <c r="H142" s="380">
        <v>14</v>
      </c>
      <c r="I142" s="207"/>
    </row>
    <row r="143" spans="3:9" x14ac:dyDescent="0.25">
      <c r="C143" s="377" t="s">
        <v>1638</v>
      </c>
      <c r="D143" s="378" t="s">
        <v>1509</v>
      </c>
      <c r="E143" s="377" t="s">
        <v>1510</v>
      </c>
      <c r="F143" s="379" t="s">
        <v>1472</v>
      </c>
      <c r="G143" s="380"/>
      <c r="H143" s="380">
        <v>21.61</v>
      </c>
      <c r="I143" s="207"/>
    </row>
    <row r="144" spans="3:9" x14ac:dyDescent="0.25">
      <c r="C144" s="377" t="s">
        <v>1648</v>
      </c>
      <c r="D144" s="378" t="s">
        <v>1511</v>
      </c>
      <c r="E144" s="377" t="s">
        <v>1512</v>
      </c>
      <c r="F144" s="379" t="s">
        <v>1472</v>
      </c>
      <c r="G144" s="380"/>
      <c r="H144" s="380">
        <v>4.42</v>
      </c>
      <c r="I144" s="207"/>
    </row>
    <row r="145" spans="3:9" x14ac:dyDescent="0.25">
      <c r="C145" s="377" t="s">
        <v>1639</v>
      </c>
      <c r="D145" s="378" t="s">
        <v>1513</v>
      </c>
      <c r="E145" s="377" t="s">
        <v>1514</v>
      </c>
      <c r="F145" s="379" t="s">
        <v>1472</v>
      </c>
      <c r="G145" s="380"/>
      <c r="H145" s="380">
        <v>7.22</v>
      </c>
      <c r="I145" s="207"/>
    </row>
    <row r="146" spans="3:9" x14ac:dyDescent="0.25">
      <c r="C146" s="377" t="s">
        <v>1640</v>
      </c>
      <c r="D146" s="378" t="s">
        <v>1515</v>
      </c>
      <c r="E146" s="377" t="s">
        <v>1516</v>
      </c>
      <c r="F146" s="379" t="s">
        <v>1472</v>
      </c>
      <c r="G146" s="380"/>
      <c r="H146" s="380">
        <v>8.9499999999999993</v>
      </c>
      <c r="I146" s="207"/>
    </row>
    <row r="147" spans="3:9" x14ac:dyDescent="0.25">
      <c r="C147" s="377" t="s">
        <v>1641</v>
      </c>
      <c r="D147" s="378" t="s">
        <v>1517</v>
      </c>
      <c r="E147" s="377" t="s">
        <v>1518</v>
      </c>
      <c r="F147" s="379" t="s">
        <v>1472</v>
      </c>
      <c r="G147" s="380"/>
      <c r="H147" s="380">
        <v>10.65</v>
      </c>
      <c r="I147" s="207"/>
    </row>
    <row r="148" spans="3:9" x14ac:dyDescent="0.25">
      <c r="C148" s="377" t="s">
        <v>1642</v>
      </c>
      <c r="D148" s="378" t="s">
        <v>1519</v>
      </c>
      <c r="E148" s="377" t="s">
        <v>1520</v>
      </c>
      <c r="F148" s="379" t="s">
        <v>1472</v>
      </c>
      <c r="G148" s="380"/>
      <c r="H148" s="380">
        <v>11.62</v>
      </c>
      <c r="I148" s="207"/>
    </row>
    <row r="149" spans="3:9" x14ac:dyDescent="0.25">
      <c r="C149" s="377" t="s">
        <v>1643</v>
      </c>
      <c r="D149" s="378" t="s">
        <v>1521</v>
      </c>
      <c r="E149" s="377" t="s">
        <v>1522</v>
      </c>
      <c r="F149" s="379" t="s">
        <v>1472</v>
      </c>
      <c r="G149" s="380"/>
      <c r="H149" s="380">
        <v>13.15</v>
      </c>
      <c r="I149" s="207"/>
    </row>
    <row r="150" spans="3:9" x14ac:dyDescent="0.25">
      <c r="C150" s="377" t="s">
        <v>1644</v>
      </c>
      <c r="D150" s="378" t="s">
        <v>1523</v>
      </c>
      <c r="E150" s="377" t="s">
        <v>1524</v>
      </c>
      <c r="F150" s="379" t="s">
        <v>1472</v>
      </c>
      <c r="G150" s="380"/>
      <c r="H150" s="380">
        <v>15.79</v>
      </c>
      <c r="I150" s="207"/>
    </row>
    <row r="151" spans="3:9" x14ac:dyDescent="0.25">
      <c r="C151" s="377"/>
      <c r="D151" s="378" t="s">
        <v>1525</v>
      </c>
      <c r="E151" s="377" t="s">
        <v>1526</v>
      </c>
      <c r="F151" s="379" t="s">
        <v>1472</v>
      </c>
      <c r="G151" s="380"/>
      <c r="H151" s="380">
        <v>32.49</v>
      </c>
      <c r="I151" s="207"/>
    </row>
    <row r="152" spans="3:9" x14ac:dyDescent="0.25">
      <c r="C152" s="377"/>
      <c r="D152" s="378" t="s">
        <v>1527</v>
      </c>
      <c r="E152" s="377" t="s">
        <v>1528</v>
      </c>
      <c r="F152" s="379" t="s">
        <v>1472</v>
      </c>
      <c r="G152" s="380"/>
      <c r="H152" s="380">
        <v>12.64</v>
      </c>
      <c r="I152" s="207"/>
    </row>
    <row r="153" spans="3:9" x14ac:dyDescent="0.25">
      <c r="C153" s="377"/>
      <c r="D153" s="378" t="s">
        <v>1529</v>
      </c>
      <c r="E153" s="377" t="s">
        <v>1530</v>
      </c>
      <c r="F153" s="379" t="s">
        <v>1472</v>
      </c>
      <c r="G153" s="380"/>
      <c r="H153" s="380">
        <v>13.2</v>
      </c>
      <c r="I153" s="207"/>
    </row>
    <row r="154" spans="3:9" x14ac:dyDescent="0.25">
      <c r="C154" s="377"/>
      <c r="D154" s="378" t="s">
        <v>1531</v>
      </c>
      <c r="E154" s="377" t="s">
        <v>1532</v>
      </c>
      <c r="F154" s="379" t="s">
        <v>1472</v>
      </c>
      <c r="G154" s="380"/>
      <c r="H154" s="380">
        <v>18.09</v>
      </c>
      <c r="I154" s="207"/>
    </row>
    <row r="155" spans="3:9" x14ac:dyDescent="0.25">
      <c r="C155" s="377"/>
      <c r="D155" s="378" t="s">
        <v>1533</v>
      </c>
      <c r="E155" s="377" t="s">
        <v>1534</v>
      </c>
      <c r="F155" s="379" t="s">
        <v>1472</v>
      </c>
      <c r="G155" s="380"/>
      <c r="H155" s="380">
        <v>21.81</v>
      </c>
      <c r="I155" s="207"/>
    </row>
    <row r="156" spans="3:9" x14ac:dyDescent="0.25">
      <c r="C156" s="377"/>
      <c r="D156" s="378" t="s">
        <v>1535</v>
      </c>
      <c r="E156" s="377" t="s">
        <v>1536</v>
      </c>
      <c r="F156" s="379" t="s">
        <v>1472</v>
      </c>
      <c r="G156" s="380"/>
      <c r="H156" s="380">
        <v>35.24</v>
      </c>
      <c r="I156" s="207"/>
    </row>
    <row r="157" spans="3:9" x14ac:dyDescent="0.25">
      <c r="C157" s="377"/>
      <c r="D157" s="378" t="s">
        <v>1537</v>
      </c>
      <c r="E157" s="377" t="s">
        <v>1538</v>
      </c>
      <c r="F157" s="379" t="s">
        <v>1472</v>
      </c>
      <c r="G157" s="380"/>
      <c r="H157" s="380">
        <v>8.2899999999999991</v>
      </c>
      <c r="I157" s="207"/>
    </row>
    <row r="158" spans="3:9" x14ac:dyDescent="0.25">
      <c r="C158" s="377"/>
      <c r="D158" s="378" t="s">
        <v>1539</v>
      </c>
      <c r="E158" s="377" t="s">
        <v>1540</v>
      </c>
      <c r="F158" s="379" t="s">
        <v>1472</v>
      </c>
      <c r="G158" s="380"/>
      <c r="H158" s="380">
        <v>11.19</v>
      </c>
      <c r="I158" s="207"/>
    </row>
    <row r="159" spans="3:9" x14ac:dyDescent="0.25">
      <c r="C159" s="377"/>
      <c r="D159" s="378" t="s">
        <v>1541</v>
      </c>
      <c r="E159" s="377" t="s">
        <v>1542</v>
      </c>
      <c r="F159" s="379" t="s">
        <v>1472</v>
      </c>
      <c r="G159" s="380"/>
      <c r="H159" s="380">
        <v>15.59</v>
      </c>
      <c r="I159" s="207"/>
    </row>
    <row r="160" spans="3:9" x14ac:dyDescent="0.25">
      <c r="C160" s="377"/>
      <c r="D160" s="378" t="s">
        <v>1543</v>
      </c>
      <c r="E160" s="377" t="s">
        <v>1544</v>
      </c>
      <c r="F160" s="382" t="s">
        <v>1472</v>
      </c>
      <c r="G160" s="383"/>
      <c r="H160" s="383">
        <v>24.84</v>
      </c>
      <c r="I160" s="210"/>
    </row>
    <row r="161" spans="3:9" x14ac:dyDescent="0.25">
      <c r="C161" s="377"/>
      <c r="D161" s="378" t="s">
        <v>1545</v>
      </c>
      <c r="E161" s="377" t="s">
        <v>1546</v>
      </c>
      <c r="F161" s="382" t="s">
        <v>1472</v>
      </c>
      <c r="G161" s="383"/>
      <c r="H161" s="383">
        <v>18.47</v>
      </c>
      <c r="I161" s="210"/>
    </row>
    <row r="162" spans="3:9" x14ac:dyDescent="0.25">
      <c r="C162" s="377"/>
      <c r="D162" s="378" t="s">
        <v>1547</v>
      </c>
      <c r="E162" s="384" t="s">
        <v>1548</v>
      </c>
      <c r="F162" s="382" t="s">
        <v>1472</v>
      </c>
      <c r="G162" s="383"/>
      <c r="H162" s="383">
        <v>11.14</v>
      </c>
      <c r="I162" s="210"/>
    </row>
    <row r="163" spans="3:9" x14ac:dyDescent="0.25">
      <c r="C163" s="377"/>
      <c r="D163" s="378" t="s">
        <v>1549</v>
      </c>
      <c r="E163" s="377" t="s">
        <v>1550</v>
      </c>
      <c r="F163" s="379" t="s">
        <v>1472</v>
      </c>
      <c r="G163" s="380"/>
      <c r="H163" s="380">
        <v>13.23</v>
      </c>
      <c r="I163" s="207"/>
    </row>
    <row r="164" spans="3:9" x14ac:dyDescent="0.25">
      <c r="C164" s="377"/>
      <c r="D164" s="385" t="s">
        <v>1551</v>
      </c>
      <c r="E164" s="384" t="s">
        <v>1552</v>
      </c>
      <c r="F164" s="386" t="s">
        <v>1472</v>
      </c>
      <c r="G164" s="380"/>
      <c r="H164" s="380">
        <v>16.989999999999998</v>
      </c>
      <c r="I164" s="207"/>
    </row>
    <row r="165" spans="3:9" x14ac:dyDescent="0.25">
      <c r="C165" s="377"/>
      <c r="D165" s="385" t="s">
        <v>1553</v>
      </c>
      <c r="E165" s="384" t="s">
        <v>1554</v>
      </c>
      <c r="F165" s="386" t="s">
        <v>1472</v>
      </c>
      <c r="G165" s="380"/>
      <c r="H165" s="380">
        <v>7.72</v>
      </c>
      <c r="I165" s="207"/>
    </row>
    <row r="166" spans="3:9" x14ac:dyDescent="0.25">
      <c r="C166" s="377"/>
      <c r="D166" s="385" t="s">
        <v>1555</v>
      </c>
      <c r="E166" s="384" t="s">
        <v>1556</v>
      </c>
      <c r="F166" s="386" t="s">
        <v>1472</v>
      </c>
      <c r="G166" s="380"/>
      <c r="H166" s="380">
        <v>7.03</v>
      </c>
      <c r="I166" s="207"/>
    </row>
    <row r="167" spans="3:9" x14ac:dyDescent="0.25">
      <c r="C167" s="377"/>
      <c r="D167" s="385" t="s">
        <v>1557</v>
      </c>
      <c r="E167" s="384" t="s">
        <v>1558</v>
      </c>
      <c r="F167" s="386" t="s">
        <v>1472</v>
      </c>
      <c r="G167" s="380"/>
      <c r="H167" s="380">
        <v>18.27</v>
      </c>
      <c r="I167" s="207"/>
    </row>
    <row r="168" spans="3:9" x14ac:dyDescent="0.25">
      <c r="C168" s="377"/>
      <c r="D168" s="385" t="s">
        <v>1559</v>
      </c>
      <c r="E168" s="384" t="s">
        <v>1560</v>
      </c>
      <c r="F168" s="386" t="s">
        <v>1472</v>
      </c>
      <c r="G168" s="380"/>
      <c r="H168" s="380">
        <v>25.92</v>
      </c>
      <c r="I168" s="207"/>
    </row>
    <row r="169" spans="3:9" x14ac:dyDescent="0.25">
      <c r="C169" s="377"/>
      <c r="D169" s="385" t="s">
        <v>1561</v>
      </c>
      <c r="E169" s="384" t="s">
        <v>1562</v>
      </c>
      <c r="F169" s="386" t="s">
        <v>1472</v>
      </c>
      <c r="G169" s="380"/>
      <c r="H169" s="380">
        <v>7.77</v>
      </c>
      <c r="I169" s="207"/>
    </row>
    <row r="170" spans="3:9" x14ac:dyDescent="0.25">
      <c r="C170" s="377"/>
      <c r="D170" s="385" t="s">
        <v>1563</v>
      </c>
      <c r="E170" s="384" t="s">
        <v>1564</v>
      </c>
      <c r="F170" s="386" t="s">
        <v>1472</v>
      </c>
      <c r="G170" s="380"/>
      <c r="H170" s="380">
        <v>3</v>
      </c>
      <c r="I170" s="207"/>
    </row>
    <row r="171" spans="3:9" x14ac:dyDescent="0.25">
      <c r="C171" s="377"/>
      <c r="D171" s="385" t="s">
        <v>1565</v>
      </c>
      <c r="E171" s="384" t="s">
        <v>1566</v>
      </c>
      <c r="F171" s="386" t="s">
        <v>1472</v>
      </c>
      <c r="G171" s="380"/>
      <c r="H171" s="380">
        <v>9.6199999999999992</v>
      </c>
      <c r="I171" s="207"/>
    </row>
    <row r="172" spans="3:9" x14ac:dyDescent="0.25">
      <c r="C172" s="377"/>
      <c r="D172" s="385" t="s">
        <v>1567</v>
      </c>
      <c r="E172" s="384" t="s">
        <v>1568</v>
      </c>
      <c r="F172" s="386" t="s">
        <v>1472</v>
      </c>
      <c r="G172" s="380"/>
      <c r="H172" s="380">
        <v>13</v>
      </c>
      <c r="I172" s="207"/>
    </row>
    <row r="173" spans="3:9" x14ac:dyDescent="0.25">
      <c r="C173" s="377"/>
      <c r="D173" s="385" t="s">
        <v>1569</v>
      </c>
      <c r="E173" s="384" t="s">
        <v>1570</v>
      </c>
      <c r="F173" s="386" t="s">
        <v>1472</v>
      </c>
      <c r="G173" s="380"/>
      <c r="H173" s="380">
        <v>8.86</v>
      </c>
      <c r="I173" s="207"/>
    </row>
    <row r="174" spans="3:9" x14ac:dyDescent="0.25">
      <c r="C174" s="377"/>
      <c r="D174" s="385" t="s">
        <v>1571</v>
      </c>
      <c r="E174" s="384" t="s">
        <v>1572</v>
      </c>
      <c r="F174" s="386" t="s">
        <v>1472</v>
      </c>
      <c r="G174" s="380"/>
      <c r="H174" s="380">
        <v>7.44</v>
      </c>
      <c r="I174" s="207"/>
    </row>
    <row r="175" spans="3:9" x14ac:dyDescent="0.25">
      <c r="C175" s="377"/>
      <c r="D175" s="385" t="s">
        <v>1573</v>
      </c>
      <c r="E175" s="384" t="s">
        <v>1574</v>
      </c>
      <c r="F175" s="386" t="s">
        <v>1472</v>
      </c>
      <c r="G175" s="380"/>
      <c r="H175" s="380">
        <v>5.58</v>
      </c>
      <c r="I175" s="207"/>
    </row>
    <row r="176" spans="3:9" x14ac:dyDescent="0.25">
      <c r="C176" s="377"/>
      <c r="D176" s="385" t="s">
        <v>1575</v>
      </c>
      <c r="E176" s="384" t="s">
        <v>1576</v>
      </c>
      <c r="F176" s="386" t="s">
        <v>1472</v>
      </c>
      <c r="G176" s="380"/>
      <c r="H176" s="380">
        <v>9.34</v>
      </c>
      <c r="I176" s="207"/>
    </row>
    <row r="177" spans="3:9" x14ac:dyDescent="0.25">
      <c r="C177" s="377"/>
      <c r="D177" s="385" t="s">
        <v>1577</v>
      </c>
      <c r="E177" s="384" t="s">
        <v>1578</v>
      </c>
      <c r="F177" s="386" t="s">
        <v>1472</v>
      </c>
      <c r="G177" s="380"/>
      <c r="H177" s="380">
        <v>44.7</v>
      </c>
      <c r="I177" s="207"/>
    </row>
    <row r="178" spans="3:9" x14ac:dyDescent="0.25">
      <c r="C178" s="377"/>
      <c r="D178" s="385" t="s">
        <v>1579</v>
      </c>
      <c r="E178" s="384" t="s">
        <v>1593</v>
      </c>
      <c r="F178" s="386" t="s">
        <v>251</v>
      </c>
      <c r="G178" s="380"/>
      <c r="H178" s="380">
        <v>74.989999999999995</v>
      </c>
      <c r="I178" s="207"/>
    </row>
    <row r="179" spans="3:9" x14ac:dyDescent="0.25">
      <c r="C179" s="377"/>
      <c r="D179" s="385" t="s">
        <v>1580</v>
      </c>
      <c r="E179" s="384" t="s">
        <v>1581</v>
      </c>
      <c r="F179" s="386" t="s">
        <v>1472</v>
      </c>
      <c r="G179" s="380"/>
      <c r="H179" s="380">
        <v>27.8</v>
      </c>
      <c r="I179" s="207"/>
    </row>
    <row r="180" spans="3:9" x14ac:dyDescent="0.25">
      <c r="C180" s="377"/>
      <c r="D180" s="385" t="s">
        <v>1582</v>
      </c>
      <c r="E180" s="384" t="s">
        <v>1583</v>
      </c>
      <c r="F180" s="386" t="s">
        <v>1472</v>
      </c>
      <c r="G180" s="380"/>
      <c r="H180" s="380">
        <v>31.28</v>
      </c>
      <c r="I180" s="207"/>
    </row>
    <row r="181" spans="3:9" x14ac:dyDescent="0.25">
      <c r="C181" s="377"/>
      <c r="D181" s="385" t="s">
        <v>1584</v>
      </c>
      <c r="E181" s="384" t="s">
        <v>1585</v>
      </c>
      <c r="F181" s="387" t="s">
        <v>251</v>
      </c>
      <c r="G181" s="380"/>
      <c r="H181" s="380">
        <v>9.99</v>
      </c>
      <c r="I181" s="207"/>
    </row>
    <row r="182" spans="3:9" x14ac:dyDescent="0.25">
      <c r="C182" s="377"/>
      <c r="D182" s="567" t="s">
        <v>1769</v>
      </c>
      <c r="E182" s="568" t="s">
        <v>1768</v>
      </c>
      <c r="F182" s="569" t="s">
        <v>1770</v>
      </c>
      <c r="G182" s="569"/>
      <c r="H182" s="573" t="s">
        <v>1771</v>
      </c>
      <c r="I182" s="207"/>
    </row>
    <row r="183" spans="3:9" x14ac:dyDescent="0.25">
      <c r="C183" s="262"/>
      <c r="D183" s="567" t="s">
        <v>1769</v>
      </c>
      <c r="E183" s="568" t="s">
        <v>1768</v>
      </c>
      <c r="F183" s="569" t="s">
        <v>1770</v>
      </c>
      <c r="G183" s="569"/>
      <c r="H183" s="573" t="s">
        <v>1771</v>
      </c>
    </row>
    <row r="184" spans="3:9" x14ac:dyDescent="0.25">
      <c r="C184" s="262"/>
      <c r="D184" s="567" t="s">
        <v>1769</v>
      </c>
      <c r="E184" s="568" t="s">
        <v>1768</v>
      </c>
      <c r="F184" s="569" t="s">
        <v>1770</v>
      </c>
      <c r="G184" s="569"/>
      <c r="H184" s="573" t="s">
        <v>1771</v>
      </c>
    </row>
    <row r="185" spans="3:9" x14ac:dyDescent="0.25">
      <c r="C185" s="262"/>
      <c r="D185" s="567" t="s">
        <v>1769</v>
      </c>
      <c r="E185" s="568" t="s">
        <v>1768</v>
      </c>
      <c r="F185" s="569" t="s">
        <v>1770</v>
      </c>
      <c r="G185" s="569"/>
      <c r="H185" s="573" t="s">
        <v>1771</v>
      </c>
    </row>
    <row r="186" spans="3:9" x14ac:dyDescent="0.25">
      <c r="C186" s="262"/>
      <c r="D186" s="567" t="s">
        <v>1769</v>
      </c>
      <c r="E186" s="568" t="s">
        <v>1768</v>
      </c>
      <c r="F186" s="569" t="s">
        <v>1770</v>
      </c>
      <c r="G186" s="569"/>
      <c r="H186" s="573" t="s">
        <v>1771</v>
      </c>
    </row>
    <row r="187" spans="3:9" x14ac:dyDescent="0.25">
      <c r="C187" s="262"/>
      <c r="D187" s="567" t="s">
        <v>1769</v>
      </c>
      <c r="E187" s="568" t="s">
        <v>1768</v>
      </c>
      <c r="F187" s="569" t="s">
        <v>1770</v>
      </c>
      <c r="G187" s="569"/>
      <c r="H187" s="573" t="s">
        <v>1771</v>
      </c>
    </row>
    <row r="188" spans="3:9" x14ac:dyDescent="0.25">
      <c r="C188" s="262"/>
      <c r="D188" s="567" t="s">
        <v>1769</v>
      </c>
      <c r="E188" s="568" t="s">
        <v>1768</v>
      </c>
      <c r="F188" s="569" t="s">
        <v>1770</v>
      </c>
      <c r="G188" s="569"/>
      <c r="H188" s="573" t="s">
        <v>1771</v>
      </c>
    </row>
    <row r="189" spans="3:9" x14ac:dyDescent="0.25">
      <c r="D189" s="567" t="s">
        <v>1769</v>
      </c>
      <c r="E189" s="568" t="s">
        <v>1768</v>
      </c>
      <c r="F189" s="569" t="s">
        <v>1770</v>
      </c>
      <c r="G189" s="569"/>
      <c r="H189" s="573" t="s">
        <v>1771</v>
      </c>
    </row>
    <row r="190" spans="3:9" x14ac:dyDescent="0.25">
      <c r="D190" s="567" t="s">
        <v>1769</v>
      </c>
      <c r="E190" s="568" t="s">
        <v>1768</v>
      </c>
      <c r="F190" s="569" t="s">
        <v>1770</v>
      </c>
      <c r="G190" s="569"/>
      <c r="H190" s="573" t="s">
        <v>1771</v>
      </c>
    </row>
    <row r="191" spans="3:9" x14ac:dyDescent="0.25">
      <c r="D191" s="567" t="s">
        <v>1769</v>
      </c>
      <c r="E191" s="568" t="s">
        <v>1768</v>
      </c>
      <c r="F191" s="569" t="s">
        <v>1770</v>
      </c>
      <c r="G191" s="569"/>
      <c r="H191" s="573" t="s">
        <v>1771</v>
      </c>
    </row>
    <row r="192" spans="3:9" x14ac:dyDescent="0.25">
      <c r="D192" s="567" t="s">
        <v>1769</v>
      </c>
      <c r="E192" s="568" t="s">
        <v>1768</v>
      </c>
      <c r="F192" s="569" t="s">
        <v>1770</v>
      </c>
      <c r="G192" s="569"/>
      <c r="H192" s="573" t="s">
        <v>1771</v>
      </c>
    </row>
    <row r="193" spans="4:8" x14ac:dyDescent="0.25">
      <c r="D193" s="567" t="s">
        <v>1769</v>
      </c>
      <c r="E193" s="568" t="s">
        <v>1768</v>
      </c>
      <c r="F193" s="569" t="s">
        <v>1770</v>
      </c>
      <c r="G193" s="569"/>
      <c r="H193" s="573" t="s">
        <v>1771</v>
      </c>
    </row>
    <row r="194" spans="4:8" ht="14.25" customHeight="1" x14ac:dyDescent="0.25">
      <c r="D194" s="567" t="s">
        <v>1769</v>
      </c>
      <c r="E194" s="568" t="s">
        <v>1768</v>
      </c>
      <c r="F194" s="569" t="s">
        <v>1770</v>
      </c>
      <c r="G194" s="569"/>
      <c r="H194" s="573" t="s">
        <v>1771</v>
      </c>
    </row>
    <row r="195" spans="4:8" x14ac:dyDescent="0.25">
      <c r="D195" s="567" t="s">
        <v>1769</v>
      </c>
      <c r="E195" s="568" t="s">
        <v>1768</v>
      </c>
      <c r="F195" s="569" t="s">
        <v>1770</v>
      </c>
      <c r="G195" s="569"/>
      <c r="H195" s="573" t="s">
        <v>1771</v>
      </c>
    </row>
    <row r="196" spans="4:8" x14ac:dyDescent="0.25">
      <c r="D196" s="567" t="s">
        <v>1769</v>
      </c>
      <c r="E196" s="568" t="s">
        <v>1768</v>
      </c>
      <c r="F196" s="569" t="s">
        <v>1770</v>
      </c>
      <c r="G196" s="569"/>
      <c r="H196" s="573" t="s">
        <v>1771</v>
      </c>
    </row>
    <row r="197" spans="4:8" x14ac:dyDescent="0.25">
      <c r="D197" s="567" t="s">
        <v>1769</v>
      </c>
      <c r="E197" s="568" t="s">
        <v>1768</v>
      </c>
      <c r="F197" s="569" t="s">
        <v>1770</v>
      </c>
      <c r="G197" s="569"/>
      <c r="H197" s="573" t="s">
        <v>1771</v>
      </c>
    </row>
    <row r="198" spans="4:8" x14ac:dyDescent="0.25">
      <c r="D198" s="567" t="s">
        <v>1769</v>
      </c>
      <c r="E198" s="568" t="s">
        <v>1768</v>
      </c>
      <c r="F198" s="569" t="s">
        <v>1770</v>
      </c>
      <c r="G198" s="569"/>
      <c r="H198" s="573" t="s">
        <v>1771</v>
      </c>
    </row>
    <row r="199" spans="4:8" x14ac:dyDescent="0.25">
      <c r="D199" s="567" t="s">
        <v>1769</v>
      </c>
      <c r="E199" s="568" t="s">
        <v>1768</v>
      </c>
      <c r="F199" s="569" t="s">
        <v>1770</v>
      </c>
      <c r="G199" s="569"/>
      <c r="H199" s="573" t="s">
        <v>1771</v>
      </c>
    </row>
    <row r="200" spans="4:8" x14ac:dyDescent="0.25">
      <c r="D200" s="567" t="s">
        <v>1769</v>
      </c>
      <c r="E200" s="568" t="s">
        <v>1768</v>
      </c>
      <c r="F200" s="569" t="s">
        <v>1770</v>
      </c>
      <c r="G200" s="569"/>
      <c r="H200" s="573" t="s">
        <v>1771</v>
      </c>
    </row>
    <row r="201" spans="4:8" x14ac:dyDescent="0.25">
      <c r="D201" s="567" t="s">
        <v>1769</v>
      </c>
      <c r="E201" s="568" t="s">
        <v>1768</v>
      </c>
      <c r="F201" s="569" t="s">
        <v>1770</v>
      </c>
      <c r="G201" s="569"/>
      <c r="H201" s="573" t="s">
        <v>1771</v>
      </c>
    </row>
    <row r="202" spans="4:8" x14ac:dyDescent="0.25">
      <c r="D202" s="567" t="s">
        <v>1769</v>
      </c>
      <c r="E202" s="568" t="s">
        <v>1768</v>
      </c>
      <c r="F202" s="569" t="s">
        <v>1770</v>
      </c>
      <c r="G202" s="569"/>
      <c r="H202" s="573" t="s">
        <v>1771</v>
      </c>
    </row>
    <row r="203" spans="4:8" x14ac:dyDescent="0.25">
      <c r="D203" s="567" t="s">
        <v>1769</v>
      </c>
      <c r="E203" s="568" t="s">
        <v>1768</v>
      </c>
      <c r="F203" s="569" t="s">
        <v>1770</v>
      </c>
      <c r="G203" s="569"/>
      <c r="H203" s="573" t="s">
        <v>1771</v>
      </c>
    </row>
    <row r="204" spans="4:8" x14ac:dyDescent="0.25">
      <c r="D204" s="567" t="s">
        <v>1769</v>
      </c>
      <c r="E204" s="568" t="s">
        <v>1768</v>
      </c>
      <c r="F204" s="569" t="s">
        <v>1770</v>
      </c>
      <c r="G204" s="569"/>
      <c r="H204" s="573" t="s">
        <v>1771</v>
      </c>
    </row>
    <row r="205" spans="4:8" x14ac:dyDescent="0.25">
      <c r="D205" s="567" t="s">
        <v>1769</v>
      </c>
      <c r="E205" s="568" t="s">
        <v>1768</v>
      </c>
      <c r="F205" s="569" t="s">
        <v>1770</v>
      </c>
      <c r="G205" s="569"/>
      <c r="H205" s="573" t="s">
        <v>1771</v>
      </c>
    </row>
    <row r="206" spans="4:8" x14ac:dyDescent="0.25">
      <c r="D206" s="567" t="s">
        <v>1769</v>
      </c>
      <c r="E206" s="568" t="s">
        <v>1768</v>
      </c>
      <c r="F206" s="569" t="s">
        <v>1770</v>
      </c>
      <c r="G206" s="569"/>
      <c r="H206" s="573" t="s">
        <v>1771</v>
      </c>
    </row>
    <row r="207" spans="4:8" x14ac:dyDescent="0.25">
      <c r="D207" s="567" t="s">
        <v>1769</v>
      </c>
      <c r="E207" s="568" t="s">
        <v>1768</v>
      </c>
      <c r="F207" s="569" t="s">
        <v>1770</v>
      </c>
      <c r="G207" s="569"/>
      <c r="H207" s="573" t="s">
        <v>1771</v>
      </c>
    </row>
    <row r="208" spans="4:8" x14ac:dyDescent="0.25">
      <c r="D208" s="567" t="s">
        <v>1769</v>
      </c>
      <c r="E208" s="568" t="s">
        <v>1768</v>
      </c>
      <c r="F208" s="569" t="s">
        <v>1770</v>
      </c>
      <c r="G208" s="569"/>
      <c r="H208" s="573" t="s">
        <v>1771</v>
      </c>
    </row>
    <row r="209" spans="4:8" x14ac:dyDescent="0.25">
      <c r="D209" s="567" t="s">
        <v>1769</v>
      </c>
      <c r="E209" s="568" t="s">
        <v>1768</v>
      </c>
      <c r="F209" s="569" t="s">
        <v>1770</v>
      </c>
      <c r="G209" s="569"/>
      <c r="H209" s="573" t="s">
        <v>1771</v>
      </c>
    </row>
    <row r="210" spans="4:8" x14ac:dyDescent="0.25">
      <c r="D210" s="567" t="s">
        <v>1769</v>
      </c>
      <c r="E210" s="568" t="s">
        <v>1768</v>
      </c>
      <c r="F210" s="569" t="s">
        <v>1770</v>
      </c>
      <c r="G210" s="569"/>
      <c r="H210" s="573" t="s">
        <v>1771</v>
      </c>
    </row>
    <row r="211" spans="4:8" x14ac:dyDescent="0.25">
      <c r="D211" s="567" t="s">
        <v>1769</v>
      </c>
      <c r="E211" s="568" t="s">
        <v>1768</v>
      </c>
      <c r="F211" s="569" t="s">
        <v>1770</v>
      </c>
      <c r="G211" s="569"/>
      <c r="H211" s="573" t="s">
        <v>1771</v>
      </c>
    </row>
    <row r="212" spans="4:8" x14ac:dyDescent="0.25">
      <c r="D212" s="567" t="s">
        <v>1769</v>
      </c>
      <c r="E212" s="568" t="s">
        <v>1768</v>
      </c>
      <c r="F212" s="569" t="s">
        <v>1770</v>
      </c>
      <c r="G212" s="569"/>
      <c r="H212" s="573" t="s">
        <v>1771</v>
      </c>
    </row>
    <row r="213" spans="4:8" x14ac:dyDescent="0.25">
      <c r="D213" s="567" t="s">
        <v>1769</v>
      </c>
      <c r="E213" s="568" t="s">
        <v>1768</v>
      </c>
      <c r="F213" s="569" t="s">
        <v>1770</v>
      </c>
      <c r="G213" s="569"/>
      <c r="H213" s="573" t="s">
        <v>1771</v>
      </c>
    </row>
    <row r="214" spans="4:8" x14ac:dyDescent="0.25">
      <c r="D214" s="567" t="s">
        <v>1769</v>
      </c>
      <c r="E214" s="568" t="s">
        <v>1768</v>
      </c>
      <c r="F214" s="569" t="s">
        <v>1770</v>
      </c>
      <c r="G214" s="569"/>
      <c r="H214" s="573" t="s">
        <v>1771</v>
      </c>
    </row>
    <row r="215" spans="4:8" x14ac:dyDescent="0.25">
      <c r="D215" s="567" t="s">
        <v>1769</v>
      </c>
      <c r="E215" s="568" t="s">
        <v>1768</v>
      </c>
      <c r="F215" s="569" t="s">
        <v>1770</v>
      </c>
      <c r="G215" s="569"/>
      <c r="H215" s="573" t="s">
        <v>1771</v>
      </c>
    </row>
    <row r="216" spans="4:8" x14ac:dyDescent="0.25">
      <c r="D216" s="567" t="s">
        <v>1769</v>
      </c>
      <c r="E216" s="568" t="s">
        <v>1768</v>
      </c>
      <c r="F216" s="569" t="s">
        <v>1770</v>
      </c>
      <c r="G216" s="569"/>
      <c r="H216" s="573" t="s">
        <v>1771</v>
      </c>
    </row>
    <row r="217" spans="4:8" x14ac:dyDescent="0.25">
      <c r="D217" s="567" t="s">
        <v>1769</v>
      </c>
      <c r="E217" s="568" t="s">
        <v>1768</v>
      </c>
      <c r="F217" s="569" t="s">
        <v>1770</v>
      </c>
      <c r="G217" s="569"/>
      <c r="H217" s="573" t="s">
        <v>1771</v>
      </c>
    </row>
    <row r="218" spans="4:8" x14ac:dyDescent="0.25">
      <c r="D218" s="567" t="s">
        <v>1769</v>
      </c>
      <c r="E218" s="568" t="s">
        <v>1768</v>
      </c>
      <c r="F218" s="569" t="s">
        <v>1770</v>
      </c>
      <c r="G218" s="569"/>
      <c r="H218" s="573" t="s">
        <v>1771</v>
      </c>
    </row>
    <row r="219" spans="4:8" x14ac:dyDescent="0.25">
      <c r="D219" s="567" t="s">
        <v>1769</v>
      </c>
      <c r="E219" s="568" t="s">
        <v>1768</v>
      </c>
      <c r="F219" s="569" t="s">
        <v>1770</v>
      </c>
      <c r="G219" s="569"/>
      <c r="H219" s="573" t="s">
        <v>1771</v>
      </c>
    </row>
    <row r="220" spans="4:8" x14ac:dyDescent="0.25">
      <c r="D220" s="567" t="s">
        <v>1769</v>
      </c>
      <c r="E220" s="568" t="s">
        <v>1768</v>
      </c>
      <c r="F220" s="569" t="s">
        <v>1770</v>
      </c>
      <c r="G220" s="569"/>
      <c r="H220" s="573" t="s">
        <v>1771</v>
      </c>
    </row>
    <row r="221" spans="4:8" x14ac:dyDescent="0.25">
      <c r="D221" s="567" t="s">
        <v>1769</v>
      </c>
      <c r="E221" s="568" t="s">
        <v>1768</v>
      </c>
      <c r="F221" s="569" t="s">
        <v>1770</v>
      </c>
      <c r="G221" s="569"/>
      <c r="H221" s="573" t="s">
        <v>1771</v>
      </c>
    </row>
    <row r="222" spans="4:8" x14ac:dyDescent="0.25">
      <c r="D222" s="567" t="s">
        <v>1769</v>
      </c>
      <c r="E222" s="568" t="s">
        <v>1768</v>
      </c>
      <c r="F222" s="569" t="s">
        <v>1770</v>
      </c>
      <c r="G222" s="569"/>
      <c r="H222" s="573" t="s">
        <v>1771</v>
      </c>
    </row>
    <row r="223" spans="4:8" x14ac:dyDescent="0.25">
      <c r="D223" s="567" t="s">
        <v>1769</v>
      </c>
      <c r="E223" s="568" t="s">
        <v>1768</v>
      </c>
      <c r="F223" s="569" t="s">
        <v>1770</v>
      </c>
      <c r="G223" s="569"/>
      <c r="H223" s="573" t="s">
        <v>1771</v>
      </c>
    </row>
    <row r="224" spans="4:8" x14ac:dyDescent="0.25">
      <c r="D224" s="567" t="s">
        <v>1769</v>
      </c>
      <c r="E224" s="568" t="s">
        <v>1768</v>
      </c>
      <c r="F224" s="569" t="s">
        <v>1770</v>
      </c>
      <c r="G224" s="569"/>
      <c r="H224" s="573" t="s">
        <v>1771</v>
      </c>
    </row>
    <row r="225" spans="4:8" x14ac:dyDescent="0.25">
      <c r="D225" s="567" t="s">
        <v>1769</v>
      </c>
      <c r="E225" s="568" t="s">
        <v>1768</v>
      </c>
      <c r="F225" s="569" t="s">
        <v>1770</v>
      </c>
      <c r="G225" s="569"/>
      <c r="H225" s="573" t="s">
        <v>1771</v>
      </c>
    </row>
    <row r="226" spans="4:8" x14ac:dyDescent="0.25">
      <c r="D226" s="567" t="s">
        <v>1769</v>
      </c>
      <c r="E226" s="568" t="s">
        <v>1768</v>
      </c>
      <c r="F226" s="569" t="s">
        <v>1770</v>
      </c>
      <c r="G226" s="569"/>
      <c r="H226" s="573" t="s">
        <v>1771</v>
      </c>
    </row>
    <row r="227" spans="4:8" x14ac:dyDescent="0.25">
      <c r="D227" s="567" t="s">
        <v>1769</v>
      </c>
      <c r="E227" s="568" t="s">
        <v>1768</v>
      </c>
      <c r="F227" s="569" t="s">
        <v>1770</v>
      </c>
      <c r="G227" s="569"/>
      <c r="H227" s="573" t="s">
        <v>1771</v>
      </c>
    </row>
    <row r="228" spans="4:8" x14ac:dyDescent="0.25">
      <c r="D228" s="567" t="s">
        <v>1769</v>
      </c>
      <c r="E228" s="568" t="s">
        <v>1768</v>
      </c>
      <c r="F228" s="569" t="s">
        <v>1770</v>
      </c>
      <c r="G228" s="569"/>
      <c r="H228" s="573" t="s">
        <v>1771</v>
      </c>
    </row>
    <row r="229" spans="4:8" x14ac:dyDescent="0.25">
      <c r="D229" s="567" t="s">
        <v>1769</v>
      </c>
      <c r="E229" s="568" t="s">
        <v>1768</v>
      </c>
      <c r="F229" s="569" t="s">
        <v>1770</v>
      </c>
      <c r="G229" s="569"/>
      <c r="H229" s="573" t="s">
        <v>1771</v>
      </c>
    </row>
    <row r="230" spans="4:8" x14ac:dyDescent="0.25">
      <c r="D230" s="567" t="s">
        <v>1769</v>
      </c>
      <c r="E230" s="568" t="s">
        <v>1768</v>
      </c>
      <c r="F230" s="569" t="s">
        <v>1770</v>
      </c>
      <c r="G230" s="569"/>
      <c r="H230" s="573" t="s">
        <v>1771</v>
      </c>
    </row>
    <row r="231" spans="4:8" x14ac:dyDescent="0.25">
      <c r="D231" s="567" t="s">
        <v>1769</v>
      </c>
      <c r="E231" s="568" t="s">
        <v>1768</v>
      </c>
      <c r="F231" s="569" t="s">
        <v>1770</v>
      </c>
      <c r="G231" s="569"/>
      <c r="H231" s="573" t="s">
        <v>1771</v>
      </c>
    </row>
    <row r="232" spans="4:8" x14ac:dyDescent="0.25">
      <c r="D232" s="567" t="s">
        <v>1769</v>
      </c>
      <c r="E232" s="568" t="s">
        <v>1768</v>
      </c>
      <c r="F232" s="569" t="s">
        <v>1770</v>
      </c>
      <c r="G232" s="569"/>
      <c r="H232" s="573" t="s">
        <v>1771</v>
      </c>
    </row>
    <row r="233" spans="4:8" x14ac:dyDescent="0.25">
      <c r="D233" s="567" t="s">
        <v>1769</v>
      </c>
      <c r="E233" s="568" t="s">
        <v>1768</v>
      </c>
      <c r="F233" s="569" t="s">
        <v>1770</v>
      </c>
      <c r="G233" s="569"/>
      <c r="H233" s="573" t="s">
        <v>1771</v>
      </c>
    </row>
    <row r="234" spans="4:8" x14ac:dyDescent="0.25">
      <c r="D234" s="567" t="s">
        <v>1769</v>
      </c>
      <c r="E234" s="568" t="s">
        <v>1768</v>
      </c>
      <c r="F234" s="569" t="s">
        <v>1770</v>
      </c>
      <c r="G234" s="569"/>
      <c r="H234" s="573" t="s">
        <v>1771</v>
      </c>
    </row>
    <row r="235" spans="4:8" x14ac:dyDescent="0.25">
      <c r="D235" s="567" t="s">
        <v>1769</v>
      </c>
      <c r="E235" s="568" t="s">
        <v>1768</v>
      </c>
      <c r="F235" s="569" t="s">
        <v>1770</v>
      </c>
      <c r="G235" s="569"/>
      <c r="H235" s="573" t="s">
        <v>1771</v>
      </c>
    </row>
    <row r="236" spans="4:8" x14ac:dyDescent="0.25">
      <c r="D236" s="567" t="s">
        <v>1769</v>
      </c>
      <c r="E236" s="568" t="s">
        <v>1768</v>
      </c>
      <c r="F236" s="569" t="s">
        <v>1770</v>
      </c>
      <c r="G236" s="569"/>
      <c r="H236" s="573" t="s">
        <v>1771</v>
      </c>
    </row>
    <row r="237" spans="4:8" x14ac:dyDescent="0.25">
      <c r="D237" s="567" t="s">
        <v>1769</v>
      </c>
      <c r="E237" s="568" t="s">
        <v>1768</v>
      </c>
      <c r="F237" s="569" t="s">
        <v>1770</v>
      </c>
      <c r="G237" s="569"/>
      <c r="H237" s="573" t="s">
        <v>1771</v>
      </c>
    </row>
    <row r="238" spans="4:8" x14ac:dyDescent="0.25">
      <c r="D238" s="567" t="s">
        <v>1769</v>
      </c>
      <c r="E238" s="568" t="s">
        <v>1768</v>
      </c>
      <c r="F238" s="569" t="s">
        <v>1770</v>
      </c>
      <c r="G238" s="569"/>
      <c r="H238" s="573" t="s">
        <v>1771</v>
      </c>
    </row>
    <row r="239" spans="4:8" x14ac:dyDescent="0.25">
      <c r="D239" s="567" t="s">
        <v>1769</v>
      </c>
      <c r="E239" s="568" t="s">
        <v>1768</v>
      </c>
      <c r="F239" s="569" t="s">
        <v>1770</v>
      </c>
      <c r="G239" s="569"/>
      <c r="H239" s="573" t="s">
        <v>1771</v>
      </c>
    </row>
    <row r="240" spans="4:8" x14ac:dyDescent="0.25">
      <c r="D240" s="567" t="s">
        <v>1769</v>
      </c>
      <c r="E240" s="568" t="s">
        <v>1768</v>
      </c>
      <c r="F240" s="569" t="s">
        <v>1770</v>
      </c>
      <c r="G240" s="569"/>
      <c r="H240" s="573" t="s">
        <v>1771</v>
      </c>
    </row>
    <row r="241" spans="4:8" x14ac:dyDescent="0.25">
      <c r="D241" s="567" t="s">
        <v>1769</v>
      </c>
      <c r="E241" s="568" t="s">
        <v>1768</v>
      </c>
      <c r="F241" s="569" t="s">
        <v>1770</v>
      </c>
      <c r="G241" s="569"/>
      <c r="H241" s="573" t="s">
        <v>1771</v>
      </c>
    </row>
    <row r="242" spans="4:8" x14ac:dyDescent="0.25">
      <c r="D242" s="567" t="s">
        <v>1769</v>
      </c>
      <c r="E242" s="568" t="s">
        <v>1768</v>
      </c>
      <c r="F242" s="569" t="s">
        <v>1770</v>
      </c>
      <c r="G242" s="569"/>
      <c r="H242" s="573" t="s">
        <v>1771</v>
      </c>
    </row>
    <row r="243" spans="4:8" x14ac:dyDescent="0.25">
      <c r="D243" s="567" t="s">
        <v>1769</v>
      </c>
      <c r="E243" s="568" t="s">
        <v>1768</v>
      </c>
      <c r="F243" s="569" t="s">
        <v>1770</v>
      </c>
      <c r="G243" s="569"/>
      <c r="H243" s="573" t="s">
        <v>1771</v>
      </c>
    </row>
    <row r="244" spans="4:8" x14ac:dyDescent="0.25">
      <c r="D244" s="567" t="s">
        <v>1769</v>
      </c>
      <c r="E244" s="568" t="s">
        <v>1768</v>
      </c>
      <c r="F244" s="569" t="s">
        <v>1770</v>
      </c>
      <c r="G244" s="569"/>
      <c r="H244" s="573" t="s">
        <v>1771</v>
      </c>
    </row>
    <row r="245" spans="4:8" x14ac:dyDescent="0.25">
      <c r="D245" s="567" t="s">
        <v>1769</v>
      </c>
      <c r="E245" s="568" t="s">
        <v>1768</v>
      </c>
      <c r="F245" s="569" t="s">
        <v>1770</v>
      </c>
      <c r="G245" s="569"/>
      <c r="H245" s="573" t="s">
        <v>1771</v>
      </c>
    </row>
    <row r="246" spans="4:8" x14ac:dyDescent="0.25">
      <c r="D246" s="567" t="s">
        <v>1769</v>
      </c>
      <c r="E246" s="568" t="s">
        <v>1768</v>
      </c>
      <c r="F246" s="569" t="s">
        <v>1770</v>
      </c>
      <c r="G246" s="569"/>
      <c r="H246" s="573" t="s">
        <v>1771</v>
      </c>
    </row>
    <row r="247" spans="4:8" x14ac:dyDescent="0.25">
      <c r="D247" s="567" t="s">
        <v>1769</v>
      </c>
      <c r="E247" s="568" t="s">
        <v>1768</v>
      </c>
      <c r="F247" s="569" t="s">
        <v>1770</v>
      </c>
      <c r="G247" s="569"/>
      <c r="H247" s="573" t="s">
        <v>1771</v>
      </c>
    </row>
    <row r="248" spans="4:8" x14ac:dyDescent="0.25">
      <c r="D248" s="567" t="s">
        <v>1769</v>
      </c>
      <c r="E248" s="568" t="s">
        <v>1768</v>
      </c>
      <c r="F248" s="569" t="s">
        <v>1770</v>
      </c>
      <c r="G248" s="569"/>
      <c r="H248" s="573" t="s">
        <v>1771</v>
      </c>
    </row>
    <row r="249" spans="4:8" x14ac:dyDescent="0.25">
      <c r="D249" s="567" t="s">
        <v>1769</v>
      </c>
      <c r="E249" s="568" t="s">
        <v>1768</v>
      </c>
      <c r="F249" s="569" t="s">
        <v>1770</v>
      </c>
      <c r="G249" s="569"/>
      <c r="H249" s="573" t="s">
        <v>1771</v>
      </c>
    </row>
    <row r="250" spans="4:8" x14ac:dyDescent="0.25">
      <c r="D250" s="567" t="s">
        <v>1769</v>
      </c>
      <c r="E250" s="568" t="s">
        <v>1768</v>
      </c>
      <c r="F250" s="569" t="s">
        <v>1770</v>
      </c>
      <c r="G250" s="569"/>
      <c r="H250" s="573" t="s">
        <v>1771</v>
      </c>
    </row>
    <row r="251" spans="4:8" x14ac:dyDescent="0.25">
      <c r="D251" s="567" t="s">
        <v>1769</v>
      </c>
      <c r="E251" s="568" t="s">
        <v>1768</v>
      </c>
      <c r="F251" s="569" t="s">
        <v>1770</v>
      </c>
      <c r="G251" s="569"/>
      <c r="H251" s="573" t="s">
        <v>1771</v>
      </c>
    </row>
    <row r="252" spans="4:8" x14ac:dyDescent="0.25">
      <c r="D252" s="567" t="s">
        <v>1769</v>
      </c>
      <c r="E252" s="568" t="s">
        <v>1768</v>
      </c>
      <c r="F252" s="569" t="s">
        <v>1770</v>
      </c>
      <c r="G252" s="569"/>
      <c r="H252" s="573" t="s">
        <v>1771</v>
      </c>
    </row>
    <row r="253" spans="4:8" x14ac:dyDescent="0.25">
      <c r="D253" s="567" t="s">
        <v>1769</v>
      </c>
      <c r="E253" s="568" t="s">
        <v>1768</v>
      </c>
      <c r="F253" s="569" t="s">
        <v>1770</v>
      </c>
      <c r="G253" s="569"/>
      <c r="H253" s="573" t="s">
        <v>1771</v>
      </c>
    </row>
    <row r="254" spans="4:8" x14ac:dyDescent="0.25">
      <c r="D254" s="567" t="s">
        <v>1769</v>
      </c>
      <c r="E254" s="568" t="s">
        <v>1768</v>
      </c>
      <c r="F254" s="569" t="s">
        <v>1770</v>
      </c>
      <c r="G254" s="569"/>
      <c r="H254" s="573" t="s">
        <v>1771</v>
      </c>
    </row>
    <row r="255" spans="4:8" x14ac:dyDescent="0.25">
      <c r="D255" s="567" t="s">
        <v>1769</v>
      </c>
      <c r="E255" s="568" t="s">
        <v>1768</v>
      </c>
      <c r="F255" s="569" t="s">
        <v>1770</v>
      </c>
      <c r="G255" s="569"/>
      <c r="H255" s="573" t="s">
        <v>1771</v>
      </c>
    </row>
    <row r="256" spans="4:8" x14ac:dyDescent="0.25">
      <c r="D256" s="567" t="s">
        <v>1769</v>
      </c>
      <c r="E256" s="568" t="s">
        <v>1768</v>
      </c>
      <c r="F256" s="569" t="s">
        <v>1770</v>
      </c>
      <c r="G256" s="569"/>
      <c r="H256" s="573" t="s">
        <v>1771</v>
      </c>
    </row>
    <row r="257" spans="4:8" x14ac:dyDescent="0.25">
      <c r="D257" s="567" t="s">
        <v>1769</v>
      </c>
      <c r="E257" s="568" t="s">
        <v>1768</v>
      </c>
      <c r="F257" s="569" t="s">
        <v>1770</v>
      </c>
      <c r="G257" s="569"/>
      <c r="H257" s="573" t="s">
        <v>1771</v>
      </c>
    </row>
    <row r="258" spans="4:8" x14ac:dyDescent="0.25">
      <c r="D258" s="567" t="s">
        <v>1769</v>
      </c>
      <c r="E258" s="568" t="s">
        <v>1768</v>
      </c>
      <c r="F258" s="569" t="s">
        <v>1770</v>
      </c>
      <c r="G258" s="569"/>
      <c r="H258" s="573" t="s">
        <v>1771</v>
      </c>
    </row>
    <row r="259" spans="4:8" x14ac:dyDescent="0.25">
      <c r="D259" s="567" t="s">
        <v>1769</v>
      </c>
      <c r="E259" s="568" t="s">
        <v>1768</v>
      </c>
      <c r="F259" s="569" t="s">
        <v>1770</v>
      </c>
      <c r="G259" s="569"/>
      <c r="H259" s="573" t="s">
        <v>1771</v>
      </c>
    </row>
    <row r="260" spans="4:8" x14ac:dyDescent="0.25">
      <c r="D260" s="567" t="s">
        <v>1769</v>
      </c>
      <c r="E260" s="568" t="s">
        <v>1768</v>
      </c>
      <c r="F260" s="569" t="s">
        <v>1770</v>
      </c>
      <c r="G260" s="569"/>
      <c r="H260" s="573" t="s">
        <v>1771</v>
      </c>
    </row>
    <row r="261" spans="4:8" x14ac:dyDescent="0.25">
      <c r="D261" s="567" t="s">
        <v>1769</v>
      </c>
      <c r="E261" s="568" t="s">
        <v>1768</v>
      </c>
      <c r="F261" s="569" t="s">
        <v>1770</v>
      </c>
      <c r="G261" s="569"/>
      <c r="H261" s="573" t="s">
        <v>1771</v>
      </c>
    </row>
    <row r="262" spans="4:8" x14ac:dyDescent="0.25">
      <c r="D262" s="567" t="s">
        <v>1769</v>
      </c>
      <c r="E262" s="568" t="s">
        <v>1768</v>
      </c>
      <c r="F262" s="569" t="s">
        <v>1770</v>
      </c>
      <c r="G262" s="569"/>
      <c r="H262" s="573" t="s">
        <v>1771</v>
      </c>
    </row>
    <row r="263" spans="4:8" x14ac:dyDescent="0.25">
      <c r="D263" s="567" t="s">
        <v>1769</v>
      </c>
      <c r="E263" s="568" t="s">
        <v>1768</v>
      </c>
      <c r="F263" s="569" t="s">
        <v>1770</v>
      </c>
      <c r="G263" s="569"/>
      <c r="H263" s="573" t="s">
        <v>1771</v>
      </c>
    </row>
    <row r="264" spans="4:8" x14ac:dyDescent="0.25">
      <c r="D264" s="567" t="s">
        <v>1769</v>
      </c>
      <c r="E264" s="568" t="s">
        <v>1768</v>
      </c>
      <c r="F264" s="569" t="s">
        <v>1770</v>
      </c>
      <c r="G264" s="569"/>
      <c r="H264" s="573" t="s">
        <v>1771</v>
      </c>
    </row>
    <row r="265" spans="4:8" x14ac:dyDescent="0.25">
      <c r="D265" s="567" t="s">
        <v>1769</v>
      </c>
      <c r="E265" s="568" t="s">
        <v>1768</v>
      </c>
      <c r="F265" s="569" t="s">
        <v>1770</v>
      </c>
      <c r="G265" s="569"/>
      <c r="H265" s="573" t="s">
        <v>1771</v>
      </c>
    </row>
    <row r="266" spans="4:8" x14ac:dyDescent="0.25">
      <c r="D266" s="567" t="s">
        <v>1769</v>
      </c>
      <c r="E266" s="568" t="s">
        <v>1768</v>
      </c>
      <c r="F266" s="569" t="s">
        <v>1770</v>
      </c>
      <c r="G266" s="569"/>
      <c r="H266" s="573" t="s">
        <v>1771</v>
      </c>
    </row>
    <row r="267" spans="4:8" x14ac:dyDescent="0.25">
      <c r="D267" s="567" t="s">
        <v>1769</v>
      </c>
      <c r="E267" s="568" t="s">
        <v>1768</v>
      </c>
      <c r="F267" s="569" t="s">
        <v>1770</v>
      </c>
      <c r="G267" s="569"/>
      <c r="H267" s="573" t="s">
        <v>1771</v>
      </c>
    </row>
    <row r="268" spans="4:8" x14ac:dyDescent="0.25">
      <c r="D268" s="567" t="s">
        <v>1769</v>
      </c>
      <c r="E268" s="568" t="s">
        <v>1768</v>
      </c>
      <c r="F268" s="569" t="s">
        <v>1770</v>
      </c>
      <c r="G268" s="569"/>
      <c r="H268" s="573" t="s">
        <v>1771</v>
      </c>
    </row>
    <row r="269" spans="4:8" x14ac:dyDescent="0.25">
      <c r="D269" s="567" t="s">
        <v>1769</v>
      </c>
      <c r="E269" s="568" t="s">
        <v>1768</v>
      </c>
      <c r="F269" s="569" t="s">
        <v>1770</v>
      </c>
      <c r="G269" s="569"/>
      <c r="H269" s="573" t="s">
        <v>1771</v>
      </c>
    </row>
    <row r="270" spans="4:8" x14ac:dyDescent="0.25">
      <c r="D270" s="567" t="s">
        <v>1769</v>
      </c>
      <c r="E270" s="568" t="s">
        <v>1768</v>
      </c>
      <c r="F270" s="569" t="s">
        <v>1770</v>
      </c>
      <c r="G270" s="569"/>
      <c r="H270" s="573" t="s">
        <v>1771</v>
      </c>
    </row>
    <row r="271" spans="4:8" x14ac:dyDescent="0.25">
      <c r="D271" s="567" t="s">
        <v>1769</v>
      </c>
      <c r="E271" s="568" t="s">
        <v>1768</v>
      </c>
      <c r="F271" s="569" t="s">
        <v>1770</v>
      </c>
      <c r="G271" s="569"/>
      <c r="H271" s="573" t="s">
        <v>1771</v>
      </c>
    </row>
    <row r="272" spans="4:8" x14ac:dyDescent="0.25">
      <c r="D272" s="567" t="s">
        <v>1769</v>
      </c>
      <c r="E272" s="568" t="s">
        <v>1768</v>
      </c>
      <c r="F272" s="569" t="s">
        <v>1770</v>
      </c>
      <c r="G272" s="569"/>
      <c r="H272" s="573" t="s">
        <v>1771</v>
      </c>
    </row>
    <row r="273" spans="4:8" x14ac:dyDescent="0.25">
      <c r="D273" s="567" t="s">
        <v>1769</v>
      </c>
      <c r="E273" s="568" t="s">
        <v>1768</v>
      </c>
      <c r="F273" s="569" t="s">
        <v>1770</v>
      </c>
      <c r="G273" s="569"/>
      <c r="H273" s="573" t="s">
        <v>1771</v>
      </c>
    </row>
    <row r="274" spans="4:8" x14ac:dyDescent="0.25">
      <c r="D274" s="567" t="s">
        <v>1769</v>
      </c>
      <c r="E274" s="568" t="s">
        <v>1768</v>
      </c>
      <c r="F274" s="569" t="s">
        <v>1770</v>
      </c>
      <c r="G274" s="569"/>
      <c r="H274" s="573" t="s">
        <v>1771</v>
      </c>
    </row>
    <row r="275" spans="4:8" x14ac:dyDescent="0.25">
      <c r="D275" s="567" t="s">
        <v>1769</v>
      </c>
      <c r="E275" s="568" t="s">
        <v>1768</v>
      </c>
      <c r="F275" s="569" t="s">
        <v>1770</v>
      </c>
      <c r="G275" s="569"/>
      <c r="H275" s="573" t="s">
        <v>1771</v>
      </c>
    </row>
    <row r="276" spans="4:8" x14ac:dyDescent="0.25">
      <c r="D276" s="567" t="s">
        <v>1769</v>
      </c>
      <c r="E276" s="568" t="s">
        <v>1768</v>
      </c>
      <c r="F276" s="569" t="s">
        <v>1770</v>
      </c>
      <c r="G276" s="569"/>
      <c r="H276" s="573" t="s">
        <v>1771</v>
      </c>
    </row>
    <row r="277" spans="4:8" x14ac:dyDescent="0.25">
      <c r="D277" s="567" t="s">
        <v>1769</v>
      </c>
      <c r="E277" s="568" t="s">
        <v>1768</v>
      </c>
      <c r="F277" s="569" t="s">
        <v>1770</v>
      </c>
      <c r="G277" s="569"/>
      <c r="H277" s="573" t="s">
        <v>1771</v>
      </c>
    </row>
    <row r="278" spans="4:8" x14ac:dyDescent="0.25">
      <c r="D278" s="567" t="s">
        <v>1769</v>
      </c>
      <c r="E278" s="568" t="s">
        <v>1768</v>
      </c>
      <c r="F278" s="569" t="s">
        <v>1770</v>
      </c>
      <c r="G278" s="569"/>
      <c r="H278" s="573" t="s">
        <v>1771</v>
      </c>
    </row>
    <row r="279" spans="4:8" x14ac:dyDescent="0.25">
      <c r="D279" s="567" t="s">
        <v>1769</v>
      </c>
      <c r="E279" s="568" t="s">
        <v>1768</v>
      </c>
      <c r="F279" s="569" t="s">
        <v>1770</v>
      </c>
      <c r="G279" s="569"/>
      <c r="H279" s="573" t="s">
        <v>1771</v>
      </c>
    </row>
    <row r="280" spans="4:8" x14ac:dyDescent="0.25">
      <c r="D280" s="567" t="s">
        <v>1769</v>
      </c>
      <c r="E280" s="568" t="s">
        <v>1768</v>
      </c>
      <c r="F280" s="569" t="s">
        <v>1770</v>
      </c>
      <c r="G280" s="569"/>
      <c r="H280" s="573" t="s">
        <v>1771</v>
      </c>
    </row>
    <row r="281" spans="4:8" x14ac:dyDescent="0.25">
      <c r="D281" s="567" t="s">
        <v>1769</v>
      </c>
      <c r="E281" s="568" t="s">
        <v>1768</v>
      </c>
      <c r="F281" s="569" t="s">
        <v>1770</v>
      </c>
      <c r="G281" s="569"/>
      <c r="H281" s="573" t="s">
        <v>1771</v>
      </c>
    </row>
    <row r="282" spans="4:8" x14ac:dyDescent="0.25">
      <c r="D282" s="567" t="s">
        <v>1769</v>
      </c>
      <c r="E282" s="568" t="s">
        <v>1768</v>
      </c>
      <c r="F282" s="569" t="s">
        <v>1770</v>
      </c>
      <c r="G282" s="569"/>
      <c r="H282" s="573" t="s">
        <v>1771</v>
      </c>
    </row>
    <row r="283" spans="4:8" x14ac:dyDescent="0.25">
      <c r="D283" s="567" t="s">
        <v>1769</v>
      </c>
      <c r="E283" s="568" t="s">
        <v>1768</v>
      </c>
      <c r="F283" s="569" t="s">
        <v>1770</v>
      </c>
      <c r="G283" s="569"/>
      <c r="H283" s="573" t="s">
        <v>1771</v>
      </c>
    </row>
    <row r="284" spans="4:8" x14ac:dyDescent="0.25">
      <c r="D284" s="567" t="s">
        <v>1769</v>
      </c>
      <c r="E284" s="568" t="s">
        <v>1768</v>
      </c>
      <c r="F284" s="569" t="s">
        <v>1770</v>
      </c>
      <c r="G284" s="569"/>
      <c r="H284" s="573" t="s">
        <v>1771</v>
      </c>
    </row>
    <row r="285" spans="4:8" x14ac:dyDescent="0.25">
      <c r="D285" s="567" t="s">
        <v>1769</v>
      </c>
      <c r="E285" s="568" t="s">
        <v>1768</v>
      </c>
      <c r="F285" s="569" t="s">
        <v>1770</v>
      </c>
      <c r="G285" s="569"/>
      <c r="H285" s="573" t="s">
        <v>1771</v>
      </c>
    </row>
    <row r="286" spans="4:8" x14ac:dyDescent="0.25">
      <c r="D286" s="567" t="s">
        <v>1769</v>
      </c>
      <c r="E286" s="568" t="s">
        <v>1768</v>
      </c>
      <c r="F286" s="569" t="s">
        <v>1770</v>
      </c>
      <c r="G286" s="569"/>
      <c r="H286" s="573" t="s">
        <v>1771</v>
      </c>
    </row>
    <row r="287" spans="4:8" x14ac:dyDescent="0.25">
      <c r="D287" s="567" t="s">
        <v>1769</v>
      </c>
      <c r="E287" s="568" t="s">
        <v>1768</v>
      </c>
      <c r="F287" s="569" t="s">
        <v>1770</v>
      </c>
      <c r="G287" s="569"/>
      <c r="H287" s="573" t="s">
        <v>1771</v>
      </c>
    </row>
    <row r="288" spans="4:8" x14ac:dyDescent="0.25">
      <c r="D288" s="567" t="s">
        <v>1769</v>
      </c>
      <c r="E288" s="568" t="s">
        <v>1768</v>
      </c>
      <c r="F288" s="569" t="s">
        <v>1770</v>
      </c>
      <c r="G288" s="569"/>
      <c r="H288" s="573" t="s">
        <v>1771</v>
      </c>
    </row>
    <row r="289" spans="4:8" x14ac:dyDescent="0.25">
      <c r="D289" s="567" t="s">
        <v>1769</v>
      </c>
      <c r="E289" s="568" t="s">
        <v>1768</v>
      </c>
      <c r="F289" s="569" t="s">
        <v>1770</v>
      </c>
      <c r="G289" s="569"/>
      <c r="H289" s="573" t="s">
        <v>1771</v>
      </c>
    </row>
    <row r="290" spans="4:8" x14ac:dyDescent="0.25">
      <c r="D290" s="567" t="s">
        <v>1769</v>
      </c>
      <c r="E290" s="568" t="s">
        <v>1768</v>
      </c>
      <c r="F290" s="569" t="s">
        <v>1770</v>
      </c>
      <c r="G290" s="569"/>
      <c r="H290" s="573" t="s">
        <v>1771</v>
      </c>
    </row>
    <row r="291" spans="4:8" x14ac:dyDescent="0.25">
      <c r="D291" s="567" t="s">
        <v>1769</v>
      </c>
      <c r="E291" s="568" t="s">
        <v>1768</v>
      </c>
      <c r="F291" s="569" t="s">
        <v>1770</v>
      </c>
      <c r="G291" s="569"/>
      <c r="H291" s="573" t="s">
        <v>1771</v>
      </c>
    </row>
    <row r="292" spans="4:8" x14ac:dyDescent="0.25">
      <c r="D292" s="567" t="s">
        <v>1769</v>
      </c>
      <c r="E292" s="568" t="s">
        <v>1768</v>
      </c>
      <c r="F292" s="569" t="s">
        <v>1770</v>
      </c>
      <c r="G292" s="569"/>
      <c r="H292" s="573" t="s">
        <v>1771</v>
      </c>
    </row>
    <row r="293" spans="4:8" x14ac:dyDescent="0.25">
      <c r="D293" s="567" t="s">
        <v>1769</v>
      </c>
      <c r="E293" s="568" t="s">
        <v>1768</v>
      </c>
      <c r="F293" s="569" t="s">
        <v>1770</v>
      </c>
      <c r="G293" s="569"/>
      <c r="H293" s="573" t="s">
        <v>1771</v>
      </c>
    </row>
    <row r="294" spans="4:8" x14ac:dyDescent="0.25">
      <c r="D294" s="567" t="s">
        <v>1769</v>
      </c>
      <c r="E294" s="568" t="s">
        <v>1768</v>
      </c>
      <c r="F294" s="569" t="s">
        <v>1770</v>
      </c>
      <c r="G294" s="569"/>
      <c r="H294" s="573" t="s">
        <v>1771</v>
      </c>
    </row>
    <row r="295" spans="4:8" x14ac:dyDescent="0.25">
      <c r="D295" s="567" t="s">
        <v>1769</v>
      </c>
      <c r="E295" s="568" t="s">
        <v>1768</v>
      </c>
      <c r="F295" s="569" t="s">
        <v>1770</v>
      </c>
      <c r="G295" s="569"/>
      <c r="H295" s="573" t="s">
        <v>1771</v>
      </c>
    </row>
    <row r="296" spans="4:8" x14ac:dyDescent="0.25">
      <c r="D296" s="567" t="s">
        <v>1769</v>
      </c>
      <c r="E296" s="568" t="s">
        <v>1768</v>
      </c>
      <c r="F296" s="569" t="s">
        <v>1770</v>
      </c>
      <c r="G296" s="569"/>
      <c r="H296" s="573" t="s">
        <v>1771</v>
      </c>
    </row>
    <row r="297" spans="4:8" x14ac:dyDescent="0.25">
      <c r="D297" s="567" t="s">
        <v>1769</v>
      </c>
      <c r="E297" s="568" t="s">
        <v>1768</v>
      </c>
      <c r="F297" s="569" t="s">
        <v>1770</v>
      </c>
      <c r="G297" s="569"/>
      <c r="H297" s="573" t="s">
        <v>1771</v>
      </c>
    </row>
    <row r="298" spans="4:8" x14ac:dyDescent="0.25">
      <c r="D298" s="567" t="s">
        <v>1769</v>
      </c>
      <c r="E298" s="568" t="s">
        <v>1768</v>
      </c>
      <c r="F298" s="569" t="s">
        <v>1770</v>
      </c>
      <c r="G298" s="569"/>
      <c r="H298" s="573" t="s">
        <v>1771</v>
      </c>
    </row>
    <row r="299" spans="4:8" x14ac:dyDescent="0.25">
      <c r="D299" s="567" t="s">
        <v>1769</v>
      </c>
      <c r="E299" s="568" t="s">
        <v>1768</v>
      </c>
      <c r="F299" s="569" t="s">
        <v>1770</v>
      </c>
      <c r="G299" s="569"/>
      <c r="H299" s="573" t="s">
        <v>1771</v>
      </c>
    </row>
    <row r="300" spans="4:8" x14ac:dyDescent="0.25">
      <c r="D300" s="567" t="s">
        <v>1769</v>
      </c>
      <c r="E300" s="568" t="s">
        <v>1768</v>
      </c>
      <c r="F300" s="569" t="s">
        <v>1770</v>
      </c>
      <c r="G300" s="569"/>
      <c r="H300" s="573" t="s">
        <v>1771</v>
      </c>
    </row>
    <row r="301" spans="4:8" x14ac:dyDescent="0.25">
      <c r="D301" s="567" t="s">
        <v>1769</v>
      </c>
      <c r="E301" s="568" t="s">
        <v>1768</v>
      </c>
      <c r="F301" s="569" t="s">
        <v>1770</v>
      </c>
      <c r="G301" s="569"/>
      <c r="H301" s="573" t="s">
        <v>1771</v>
      </c>
    </row>
    <row r="302" spans="4:8" x14ac:dyDescent="0.25">
      <c r="D302" s="567" t="s">
        <v>1769</v>
      </c>
      <c r="E302" s="568" t="s">
        <v>1768</v>
      </c>
      <c r="F302" s="569" t="s">
        <v>1770</v>
      </c>
      <c r="G302" s="569"/>
      <c r="H302" s="573" t="s">
        <v>1771</v>
      </c>
    </row>
    <row r="303" spans="4:8" x14ac:dyDescent="0.25">
      <c r="D303" s="567" t="s">
        <v>1769</v>
      </c>
      <c r="E303" s="568" t="s">
        <v>1768</v>
      </c>
      <c r="F303" s="569" t="s">
        <v>1770</v>
      </c>
      <c r="G303" s="569"/>
      <c r="H303" s="573" t="s">
        <v>1771</v>
      </c>
    </row>
    <row r="304" spans="4:8" x14ac:dyDescent="0.25">
      <c r="D304" s="567" t="s">
        <v>1769</v>
      </c>
      <c r="E304" s="568" t="s">
        <v>1768</v>
      </c>
      <c r="F304" s="569" t="s">
        <v>1770</v>
      </c>
      <c r="G304" s="569"/>
      <c r="H304" s="573" t="s">
        <v>1771</v>
      </c>
    </row>
    <row r="305" spans="4:8" x14ac:dyDescent="0.25">
      <c r="D305" s="567" t="s">
        <v>1769</v>
      </c>
      <c r="E305" s="568" t="s">
        <v>1768</v>
      </c>
      <c r="F305" s="569" t="s">
        <v>1770</v>
      </c>
      <c r="G305" s="569"/>
      <c r="H305" s="573" t="s">
        <v>1771</v>
      </c>
    </row>
    <row r="306" spans="4:8" x14ac:dyDescent="0.25">
      <c r="D306" s="567" t="s">
        <v>1769</v>
      </c>
      <c r="E306" s="568" t="s">
        <v>1768</v>
      </c>
      <c r="F306" s="569" t="s">
        <v>1770</v>
      </c>
      <c r="G306" s="569"/>
      <c r="H306" s="573" t="s">
        <v>1771</v>
      </c>
    </row>
    <row r="307" spans="4:8" x14ac:dyDescent="0.25">
      <c r="D307" s="567" t="s">
        <v>1769</v>
      </c>
      <c r="E307" s="568" t="s">
        <v>1768</v>
      </c>
      <c r="F307" s="569" t="s">
        <v>1770</v>
      </c>
      <c r="G307" s="569"/>
      <c r="H307" s="573" t="s">
        <v>1771</v>
      </c>
    </row>
    <row r="308" spans="4:8" x14ac:dyDescent="0.25">
      <c r="D308" s="567" t="s">
        <v>1769</v>
      </c>
      <c r="E308" s="568" t="s">
        <v>1768</v>
      </c>
      <c r="F308" s="569" t="s">
        <v>1770</v>
      </c>
      <c r="G308" s="569"/>
      <c r="H308" s="573" t="s">
        <v>1771</v>
      </c>
    </row>
    <row r="309" spans="4:8" x14ac:dyDescent="0.25">
      <c r="D309" s="567" t="s">
        <v>1769</v>
      </c>
      <c r="E309" s="568" t="s">
        <v>1768</v>
      </c>
      <c r="F309" s="569" t="s">
        <v>1770</v>
      </c>
      <c r="G309" s="569"/>
      <c r="H309" s="573" t="s">
        <v>1771</v>
      </c>
    </row>
    <row r="310" spans="4:8" x14ac:dyDescent="0.25">
      <c r="D310" s="567" t="s">
        <v>1769</v>
      </c>
      <c r="E310" s="568" t="s">
        <v>1768</v>
      </c>
      <c r="F310" s="569" t="s">
        <v>1770</v>
      </c>
      <c r="G310" s="569"/>
      <c r="H310" s="573" t="s">
        <v>1771</v>
      </c>
    </row>
    <row r="311" spans="4:8" x14ac:dyDescent="0.25">
      <c r="D311" s="567" t="s">
        <v>1769</v>
      </c>
      <c r="E311" s="568" t="s">
        <v>1768</v>
      </c>
      <c r="F311" s="569" t="s">
        <v>1770</v>
      </c>
      <c r="G311" s="569"/>
      <c r="H311" s="573" t="s">
        <v>1771</v>
      </c>
    </row>
    <row r="312" spans="4:8" x14ac:dyDescent="0.25">
      <c r="D312" s="567" t="s">
        <v>1769</v>
      </c>
      <c r="E312" s="568" t="s">
        <v>1768</v>
      </c>
      <c r="F312" s="569" t="s">
        <v>1770</v>
      </c>
      <c r="G312" s="569"/>
      <c r="H312" s="573" t="s">
        <v>1771</v>
      </c>
    </row>
    <row r="313" spans="4:8" x14ac:dyDescent="0.25">
      <c r="D313" s="567" t="s">
        <v>1769</v>
      </c>
      <c r="E313" s="568" t="s">
        <v>1768</v>
      </c>
      <c r="F313" s="569" t="s">
        <v>1770</v>
      </c>
      <c r="G313" s="569"/>
      <c r="H313" s="573" t="s">
        <v>1771</v>
      </c>
    </row>
    <row r="314" spans="4:8" x14ac:dyDescent="0.25">
      <c r="D314" s="567" t="s">
        <v>1769</v>
      </c>
      <c r="E314" s="568" t="s">
        <v>1768</v>
      </c>
      <c r="F314" s="569" t="s">
        <v>1770</v>
      </c>
      <c r="G314" s="569"/>
      <c r="H314" s="573" t="s">
        <v>1771</v>
      </c>
    </row>
    <row r="315" spans="4:8" x14ac:dyDescent="0.25">
      <c r="D315" s="567" t="s">
        <v>1769</v>
      </c>
      <c r="E315" s="568" t="s">
        <v>1768</v>
      </c>
      <c r="F315" s="569" t="s">
        <v>1770</v>
      </c>
      <c r="G315" s="569"/>
      <c r="H315" s="573" t="s">
        <v>1771</v>
      </c>
    </row>
    <row r="316" spans="4:8" x14ac:dyDescent="0.25">
      <c r="D316" s="567" t="s">
        <v>1769</v>
      </c>
      <c r="E316" s="568" t="s">
        <v>1768</v>
      </c>
      <c r="F316" s="569" t="s">
        <v>1770</v>
      </c>
      <c r="G316" s="569"/>
      <c r="H316" s="573" t="s">
        <v>1771</v>
      </c>
    </row>
    <row r="317" spans="4:8" x14ac:dyDescent="0.25">
      <c r="D317" s="567" t="s">
        <v>1769</v>
      </c>
      <c r="E317" s="568" t="s">
        <v>1768</v>
      </c>
      <c r="F317" s="569" t="s">
        <v>1770</v>
      </c>
      <c r="G317" s="569"/>
      <c r="H317" s="573" t="s">
        <v>1771</v>
      </c>
    </row>
    <row r="318" spans="4:8" x14ac:dyDescent="0.25">
      <c r="D318" s="567" t="s">
        <v>1769</v>
      </c>
      <c r="E318" s="568" t="s">
        <v>1768</v>
      </c>
      <c r="F318" s="569" t="s">
        <v>1770</v>
      </c>
      <c r="G318" s="569"/>
      <c r="H318" s="573" t="s">
        <v>1771</v>
      </c>
    </row>
    <row r="319" spans="4:8" x14ac:dyDescent="0.25">
      <c r="D319" s="567" t="s">
        <v>1769</v>
      </c>
      <c r="E319" s="568" t="s">
        <v>1768</v>
      </c>
      <c r="F319" s="569" t="s">
        <v>1770</v>
      </c>
      <c r="G319" s="569"/>
      <c r="H319" s="573" t="s">
        <v>1771</v>
      </c>
    </row>
    <row r="320" spans="4:8" x14ac:dyDescent="0.25">
      <c r="D320" s="567" t="s">
        <v>1769</v>
      </c>
      <c r="E320" s="568" t="s">
        <v>1768</v>
      </c>
      <c r="F320" s="569" t="s">
        <v>1770</v>
      </c>
      <c r="G320" s="569"/>
      <c r="H320" s="573" t="s">
        <v>1771</v>
      </c>
    </row>
    <row r="321" spans="4:8" x14ac:dyDescent="0.25">
      <c r="D321" s="570" t="s">
        <v>1769</v>
      </c>
      <c r="E321" s="571" t="s">
        <v>1768</v>
      </c>
      <c r="F321" s="572" t="s">
        <v>1770</v>
      </c>
      <c r="G321" s="572"/>
      <c r="H321" s="573" t="s">
        <v>1771</v>
      </c>
    </row>
  </sheetData>
  <sheetProtection password="AC0C" sheet="1" objects="1" scenarios="1" insertColumns="0" insertRows="0" deleteColumns="0" deleteRows="0"/>
  <mergeCells count="4">
    <mergeCell ref="C2:I5"/>
    <mergeCell ref="D8:G8"/>
    <mergeCell ref="D6:H6"/>
    <mergeCell ref="D7:H7"/>
  </mergeCells>
  <dataValidations count="3">
    <dataValidation type="list" allowBlank="1" showInputMessage="1" showErrorMessage="1" sqref="C12:C106 C113">
      <formula1>$C$121:$C$181</formula1>
    </dataValidation>
    <dataValidation type="list" allowBlank="1" showInputMessage="1" showErrorMessage="1" sqref="E113 E12:E34 E36:E106">
      <formula1>$E$121:$E$181</formula1>
    </dataValidation>
    <dataValidation type="list" allowBlank="1" showInputMessage="1" showErrorMessage="1" sqref="E35">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22"/>
  <sheetViews>
    <sheetView showGridLines="0" zoomScaleNormal="100" workbookViewId="0">
      <pane ySplit="6" topLeftCell="A7" activePane="bottomLeft" state="frozen"/>
      <selection pane="bottomLeft" activeCell="K11" sqref="K11"/>
    </sheetView>
  </sheetViews>
  <sheetFormatPr defaultRowHeight="15" x14ac:dyDescent="0.25"/>
  <cols>
    <col min="3" max="3" width="45.85546875" customWidth="1"/>
    <col min="8" max="8" width="18" customWidth="1"/>
    <col min="9" max="9" width="14.5703125" customWidth="1"/>
    <col min="11" max="11" width="15.42578125" customWidth="1"/>
    <col min="259" max="259" width="45.85546875" customWidth="1"/>
    <col min="264" max="264" width="18" customWidth="1"/>
    <col min="265" max="265" width="14.5703125" customWidth="1"/>
    <col min="267" max="267" width="15.42578125" customWidth="1"/>
    <col min="515" max="515" width="45.85546875" customWidth="1"/>
    <col min="520" max="520" width="18" customWidth="1"/>
    <col min="521" max="521" width="14.5703125" customWidth="1"/>
    <col min="523" max="523" width="15.42578125" customWidth="1"/>
    <col min="771" max="771" width="45.85546875" customWidth="1"/>
    <col min="776" max="776" width="18" customWidth="1"/>
    <col min="777" max="777" width="14.5703125" customWidth="1"/>
    <col min="779" max="779" width="15.42578125" customWidth="1"/>
    <col min="1027" max="1027" width="45.85546875" customWidth="1"/>
    <col min="1032" max="1032" width="18" customWidth="1"/>
    <col min="1033" max="1033" width="14.5703125" customWidth="1"/>
    <col min="1035" max="1035" width="15.42578125" customWidth="1"/>
    <col min="1283" max="1283" width="45.85546875" customWidth="1"/>
    <col min="1288" max="1288" width="18" customWidth="1"/>
    <col min="1289" max="1289" width="14.5703125" customWidth="1"/>
    <col min="1291" max="1291" width="15.42578125" customWidth="1"/>
    <col min="1539" max="1539" width="45.85546875" customWidth="1"/>
    <col min="1544" max="1544" width="18" customWidth="1"/>
    <col min="1545" max="1545" width="14.5703125" customWidth="1"/>
    <col min="1547" max="1547" width="15.42578125" customWidth="1"/>
    <col min="1795" max="1795" width="45.85546875" customWidth="1"/>
    <col min="1800" max="1800" width="18" customWidth="1"/>
    <col min="1801" max="1801" width="14.5703125" customWidth="1"/>
    <col min="1803" max="1803" width="15.42578125" customWidth="1"/>
    <col min="2051" max="2051" width="45.85546875" customWidth="1"/>
    <col min="2056" max="2056" width="18" customWidth="1"/>
    <col min="2057" max="2057" width="14.5703125" customWidth="1"/>
    <col min="2059" max="2059" width="15.42578125" customWidth="1"/>
    <col min="2307" max="2307" width="45.85546875" customWidth="1"/>
    <col min="2312" max="2312" width="18" customWidth="1"/>
    <col min="2313" max="2313" width="14.5703125" customWidth="1"/>
    <col min="2315" max="2315" width="15.42578125" customWidth="1"/>
    <col min="2563" max="2563" width="45.85546875" customWidth="1"/>
    <col min="2568" max="2568" width="18" customWidth="1"/>
    <col min="2569" max="2569" width="14.5703125" customWidth="1"/>
    <col min="2571" max="2571" width="15.42578125" customWidth="1"/>
    <col min="2819" max="2819" width="45.85546875" customWidth="1"/>
    <col min="2824" max="2824" width="18" customWidth="1"/>
    <col min="2825" max="2825" width="14.5703125" customWidth="1"/>
    <col min="2827" max="2827" width="15.42578125" customWidth="1"/>
    <col min="3075" max="3075" width="45.85546875" customWidth="1"/>
    <col min="3080" max="3080" width="18" customWidth="1"/>
    <col min="3081" max="3081" width="14.5703125" customWidth="1"/>
    <col min="3083" max="3083" width="15.42578125" customWidth="1"/>
    <col min="3331" max="3331" width="45.85546875" customWidth="1"/>
    <col min="3336" max="3336" width="18" customWidth="1"/>
    <col min="3337" max="3337" width="14.5703125" customWidth="1"/>
    <col min="3339" max="3339" width="15.42578125" customWidth="1"/>
    <col min="3587" max="3587" width="45.85546875" customWidth="1"/>
    <col min="3592" max="3592" width="18" customWidth="1"/>
    <col min="3593" max="3593" width="14.5703125" customWidth="1"/>
    <col min="3595" max="3595" width="15.42578125" customWidth="1"/>
    <col min="3843" max="3843" width="45.85546875" customWidth="1"/>
    <col min="3848" max="3848" width="18" customWidth="1"/>
    <col min="3849" max="3849" width="14.5703125" customWidth="1"/>
    <col min="3851" max="3851" width="15.42578125" customWidth="1"/>
    <col min="4099" max="4099" width="45.85546875" customWidth="1"/>
    <col min="4104" max="4104" width="18" customWidth="1"/>
    <col min="4105" max="4105" width="14.5703125" customWidth="1"/>
    <col min="4107" max="4107" width="15.42578125" customWidth="1"/>
    <col min="4355" max="4355" width="45.85546875" customWidth="1"/>
    <col min="4360" max="4360" width="18" customWidth="1"/>
    <col min="4361" max="4361" width="14.5703125" customWidth="1"/>
    <col min="4363" max="4363" width="15.42578125" customWidth="1"/>
    <col min="4611" max="4611" width="45.85546875" customWidth="1"/>
    <col min="4616" max="4616" width="18" customWidth="1"/>
    <col min="4617" max="4617" width="14.5703125" customWidth="1"/>
    <col min="4619" max="4619" width="15.42578125" customWidth="1"/>
    <col min="4867" max="4867" width="45.85546875" customWidth="1"/>
    <col min="4872" max="4872" width="18" customWidth="1"/>
    <col min="4873" max="4873" width="14.5703125" customWidth="1"/>
    <col min="4875" max="4875" width="15.42578125" customWidth="1"/>
    <col min="5123" max="5123" width="45.85546875" customWidth="1"/>
    <col min="5128" max="5128" width="18" customWidth="1"/>
    <col min="5129" max="5129" width="14.5703125" customWidth="1"/>
    <col min="5131" max="5131" width="15.42578125" customWidth="1"/>
    <col min="5379" max="5379" width="45.85546875" customWidth="1"/>
    <col min="5384" max="5384" width="18" customWidth="1"/>
    <col min="5385" max="5385" width="14.5703125" customWidth="1"/>
    <col min="5387" max="5387" width="15.42578125" customWidth="1"/>
    <col min="5635" max="5635" width="45.85546875" customWidth="1"/>
    <col min="5640" max="5640" width="18" customWidth="1"/>
    <col min="5641" max="5641" width="14.5703125" customWidth="1"/>
    <col min="5643" max="5643" width="15.42578125" customWidth="1"/>
    <col min="5891" max="5891" width="45.85546875" customWidth="1"/>
    <col min="5896" max="5896" width="18" customWidth="1"/>
    <col min="5897" max="5897" width="14.5703125" customWidth="1"/>
    <col min="5899" max="5899" width="15.42578125" customWidth="1"/>
    <col min="6147" max="6147" width="45.85546875" customWidth="1"/>
    <col min="6152" max="6152" width="18" customWidth="1"/>
    <col min="6153" max="6153" width="14.5703125" customWidth="1"/>
    <col min="6155" max="6155" width="15.42578125" customWidth="1"/>
    <col min="6403" max="6403" width="45.85546875" customWidth="1"/>
    <col min="6408" max="6408" width="18" customWidth="1"/>
    <col min="6409" max="6409" width="14.5703125" customWidth="1"/>
    <col min="6411" max="6411" width="15.42578125" customWidth="1"/>
    <col min="6659" max="6659" width="45.85546875" customWidth="1"/>
    <col min="6664" max="6664" width="18" customWidth="1"/>
    <col min="6665" max="6665" width="14.5703125" customWidth="1"/>
    <col min="6667" max="6667" width="15.42578125" customWidth="1"/>
    <col min="6915" max="6915" width="45.85546875" customWidth="1"/>
    <col min="6920" max="6920" width="18" customWidth="1"/>
    <col min="6921" max="6921" width="14.5703125" customWidth="1"/>
    <col min="6923" max="6923" width="15.42578125" customWidth="1"/>
    <col min="7171" max="7171" width="45.85546875" customWidth="1"/>
    <col min="7176" max="7176" width="18" customWidth="1"/>
    <col min="7177" max="7177" width="14.5703125" customWidth="1"/>
    <col min="7179" max="7179" width="15.42578125" customWidth="1"/>
    <col min="7427" max="7427" width="45.85546875" customWidth="1"/>
    <col min="7432" max="7432" width="18" customWidth="1"/>
    <col min="7433" max="7433" width="14.5703125" customWidth="1"/>
    <col min="7435" max="7435" width="15.42578125" customWidth="1"/>
    <col min="7683" max="7683" width="45.85546875" customWidth="1"/>
    <col min="7688" max="7688" width="18" customWidth="1"/>
    <col min="7689" max="7689" width="14.5703125" customWidth="1"/>
    <col min="7691" max="7691" width="15.42578125" customWidth="1"/>
    <col min="7939" max="7939" width="45.85546875" customWidth="1"/>
    <col min="7944" max="7944" width="18" customWidth="1"/>
    <col min="7945" max="7945" width="14.5703125" customWidth="1"/>
    <col min="7947" max="7947" width="15.42578125" customWidth="1"/>
    <col min="8195" max="8195" width="45.85546875" customWidth="1"/>
    <col min="8200" max="8200" width="18" customWidth="1"/>
    <col min="8201" max="8201" width="14.5703125" customWidth="1"/>
    <col min="8203" max="8203" width="15.42578125" customWidth="1"/>
    <col min="8451" max="8451" width="45.85546875" customWidth="1"/>
    <col min="8456" max="8456" width="18" customWidth="1"/>
    <col min="8457" max="8457" width="14.5703125" customWidth="1"/>
    <col min="8459" max="8459" width="15.42578125" customWidth="1"/>
    <col min="8707" max="8707" width="45.85546875" customWidth="1"/>
    <col min="8712" max="8712" width="18" customWidth="1"/>
    <col min="8713" max="8713" width="14.5703125" customWidth="1"/>
    <col min="8715" max="8715" width="15.42578125" customWidth="1"/>
    <col min="8963" max="8963" width="45.85546875" customWidth="1"/>
    <col min="8968" max="8968" width="18" customWidth="1"/>
    <col min="8969" max="8969" width="14.5703125" customWidth="1"/>
    <col min="8971" max="8971" width="15.42578125" customWidth="1"/>
    <col min="9219" max="9219" width="45.85546875" customWidth="1"/>
    <col min="9224" max="9224" width="18" customWidth="1"/>
    <col min="9225" max="9225" width="14.5703125" customWidth="1"/>
    <col min="9227" max="9227" width="15.42578125" customWidth="1"/>
    <col min="9475" max="9475" width="45.85546875" customWidth="1"/>
    <col min="9480" max="9480" width="18" customWidth="1"/>
    <col min="9481" max="9481" width="14.5703125" customWidth="1"/>
    <col min="9483" max="9483" width="15.42578125" customWidth="1"/>
    <col min="9731" max="9731" width="45.85546875" customWidth="1"/>
    <col min="9736" max="9736" width="18" customWidth="1"/>
    <col min="9737" max="9737" width="14.5703125" customWidth="1"/>
    <col min="9739" max="9739" width="15.42578125" customWidth="1"/>
    <col min="9987" max="9987" width="45.85546875" customWidth="1"/>
    <col min="9992" max="9992" width="18" customWidth="1"/>
    <col min="9993" max="9993" width="14.5703125" customWidth="1"/>
    <col min="9995" max="9995" width="15.42578125" customWidth="1"/>
    <col min="10243" max="10243" width="45.85546875" customWidth="1"/>
    <col min="10248" max="10248" width="18" customWidth="1"/>
    <col min="10249" max="10249" width="14.5703125" customWidth="1"/>
    <col min="10251" max="10251" width="15.42578125" customWidth="1"/>
    <col min="10499" max="10499" width="45.85546875" customWidth="1"/>
    <col min="10504" max="10504" width="18" customWidth="1"/>
    <col min="10505" max="10505" width="14.5703125" customWidth="1"/>
    <col min="10507" max="10507" width="15.42578125" customWidth="1"/>
    <col min="10755" max="10755" width="45.85546875" customWidth="1"/>
    <col min="10760" max="10760" width="18" customWidth="1"/>
    <col min="10761" max="10761" width="14.5703125" customWidth="1"/>
    <col min="10763" max="10763" width="15.42578125" customWidth="1"/>
    <col min="11011" max="11011" width="45.85546875" customWidth="1"/>
    <col min="11016" max="11016" width="18" customWidth="1"/>
    <col min="11017" max="11017" width="14.5703125" customWidth="1"/>
    <col min="11019" max="11019" width="15.42578125" customWidth="1"/>
    <col min="11267" max="11267" width="45.85546875" customWidth="1"/>
    <col min="11272" max="11272" width="18" customWidth="1"/>
    <col min="11273" max="11273" width="14.5703125" customWidth="1"/>
    <col min="11275" max="11275" width="15.42578125" customWidth="1"/>
    <col min="11523" max="11523" width="45.85546875" customWidth="1"/>
    <col min="11528" max="11528" width="18" customWidth="1"/>
    <col min="11529" max="11529" width="14.5703125" customWidth="1"/>
    <col min="11531" max="11531" width="15.42578125" customWidth="1"/>
    <col min="11779" max="11779" width="45.85546875" customWidth="1"/>
    <col min="11784" max="11784" width="18" customWidth="1"/>
    <col min="11785" max="11785" width="14.5703125" customWidth="1"/>
    <col min="11787" max="11787" width="15.42578125" customWidth="1"/>
    <col min="12035" max="12035" width="45.85546875" customWidth="1"/>
    <col min="12040" max="12040" width="18" customWidth="1"/>
    <col min="12041" max="12041" width="14.5703125" customWidth="1"/>
    <col min="12043" max="12043" width="15.42578125" customWidth="1"/>
    <col min="12291" max="12291" width="45.85546875" customWidth="1"/>
    <col min="12296" max="12296" width="18" customWidth="1"/>
    <col min="12297" max="12297" width="14.5703125" customWidth="1"/>
    <col min="12299" max="12299" width="15.42578125" customWidth="1"/>
    <col min="12547" max="12547" width="45.85546875" customWidth="1"/>
    <col min="12552" max="12552" width="18" customWidth="1"/>
    <col min="12553" max="12553" width="14.5703125" customWidth="1"/>
    <col min="12555" max="12555" width="15.42578125" customWidth="1"/>
    <col min="12803" max="12803" width="45.85546875" customWidth="1"/>
    <col min="12808" max="12808" width="18" customWidth="1"/>
    <col min="12809" max="12809" width="14.5703125" customWidth="1"/>
    <col min="12811" max="12811" width="15.42578125" customWidth="1"/>
    <col min="13059" max="13059" width="45.85546875" customWidth="1"/>
    <col min="13064" max="13064" width="18" customWidth="1"/>
    <col min="13065" max="13065" width="14.5703125" customWidth="1"/>
    <col min="13067" max="13067" width="15.42578125" customWidth="1"/>
    <col min="13315" max="13315" width="45.85546875" customWidth="1"/>
    <col min="13320" max="13320" width="18" customWidth="1"/>
    <col min="13321" max="13321" width="14.5703125" customWidth="1"/>
    <col min="13323" max="13323" width="15.42578125" customWidth="1"/>
    <col min="13571" max="13571" width="45.85546875" customWidth="1"/>
    <col min="13576" max="13576" width="18" customWidth="1"/>
    <col min="13577" max="13577" width="14.5703125" customWidth="1"/>
    <col min="13579" max="13579" width="15.42578125" customWidth="1"/>
    <col min="13827" max="13827" width="45.85546875" customWidth="1"/>
    <col min="13832" max="13832" width="18" customWidth="1"/>
    <col min="13833" max="13833" width="14.5703125" customWidth="1"/>
    <col min="13835" max="13835" width="15.42578125" customWidth="1"/>
    <col min="14083" max="14083" width="45.85546875" customWidth="1"/>
    <col min="14088" max="14088" width="18" customWidth="1"/>
    <col min="14089" max="14089" width="14.5703125" customWidth="1"/>
    <col min="14091" max="14091" width="15.42578125" customWidth="1"/>
    <col min="14339" max="14339" width="45.85546875" customWidth="1"/>
    <col min="14344" max="14344" width="18" customWidth="1"/>
    <col min="14345" max="14345" width="14.5703125" customWidth="1"/>
    <col min="14347" max="14347" width="15.42578125" customWidth="1"/>
    <col min="14595" max="14595" width="45.85546875" customWidth="1"/>
    <col min="14600" max="14600" width="18" customWidth="1"/>
    <col min="14601" max="14601" width="14.5703125" customWidth="1"/>
    <col min="14603" max="14603" width="15.42578125" customWidth="1"/>
    <col min="14851" max="14851" width="45.85546875" customWidth="1"/>
    <col min="14856" max="14856" width="18" customWidth="1"/>
    <col min="14857" max="14857" width="14.5703125" customWidth="1"/>
    <col min="14859" max="14859" width="15.42578125" customWidth="1"/>
    <col min="15107" max="15107" width="45.85546875" customWidth="1"/>
    <col min="15112" max="15112" width="18" customWidth="1"/>
    <col min="15113" max="15113" width="14.5703125" customWidth="1"/>
    <col min="15115" max="15115" width="15.42578125" customWidth="1"/>
    <col min="15363" max="15363" width="45.85546875" customWidth="1"/>
    <col min="15368" max="15368" width="18" customWidth="1"/>
    <col min="15369" max="15369" width="14.5703125" customWidth="1"/>
    <col min="15371" max="15371" width="15.42578125" customWidth="1"/>
    <col min="15619" max="15619" width="45.85546875" customWidth="1"/>
    <col min="15624" max="15624" width="18" customWidth="1"/>
    <col min="15625" max="15625" width="14.5703125" customWidth="1"/>
    <col min="15627" max="15627" width="15.42578125" customWidth="1"/>
    <col min="15875" max="15875" width="45.85546875" customWidth="1"/>
    <col min="15880" max="15880" width="18" customWidth="1"/>
    <col min="15881" max="15881" width="14.5703125" customWidth="1"/>
    <col min="15883" max="15883" width="15.42578125" customWidth="1"/>
    <col min="16131" max="16131" width="45.85546875" customWidth="1"/>
    <col min="16136" max="16136" width="18" customWidth="1"/>
    <col min="16137" max="16137" width="14.5703125" customWidth="1"/>
    <col min="16139" max="16139" width="15.42578125" customWidth="1"/>
  </cols>
  <sheetData>
    <row r="2" spans="3:14" x14ac:dyDescent="0.25">
      <c r="C2" s="673"/>
      <c r="D2" s="673"/>
      <c r="E2" s="673"/>
      <c r="F2" s="673"/>
      <c r="G2" s="673"/>
      <c r="H2" s="673"/>
      <c r="I2" s="673"/>
      <c r="J2" s="673"/>
    </row>
    <row r="3" spans="3:14" x14ac:dyDescent="0.25">
      <c r="C3" s="673"/>
      <c r="D3" s="673"/>
      <c r="E3" s="673"/>
      <c r="F3" s="673"/>
      <c r="G3" s="673"/>
      <c r="H3" s="673"/>
      <c r="I3" s="673"/>
      <c r="J3" s="673"/>
    </row>
    <row r="4" spans="3:14" x14ac:dyDescent="0.25">
      <c r="C4" s="673"/>
      <c r="D4" s="673"/>
      <c r="E4" s="673"/>
      <c r="F4" s="673"/>
      <c r="G4" s="673"/>
      <c r="H4" s="673"/>
      <c r="I4" s="673"/>
      <c r="J4" s="673"/>
    </row>
    <row r="5" spans="3:14" x14ac:dyDescent="0.25">
      <c r="C5" s="673"/>
      <c r="D5" s="673"/>
      <c r="E5" s="673"/>
      <c r="F5" s="673"/>
      <c r="G5" s="673"/>
      <c r="H5" s="673"/>
      <c r="I5" s="673"/>
      <c r="J5" s="673"/>
    </row>
    <row r="6" spans="3:14" x14ac:dyDescent="0.25">
      <c r="C6" s="674" t="s">
        <v>1607</v>
      </c>
      <c r="D6" s="674"/>
      <c r="E6" s="674"/>
      <c r="F6" s="674"/>
      <c r="G6" s="674"/>
    </row>
    <row r="8" spans="3:14" x14ac:dyDescent="0.25">
      <c r="C8" s="547" t="s">
        <v>1765</v>
      </c>
    </row>
    <row r="9" spans="3:14" ht="18.75" x14ac:dyDescent="0.25">
      <c r="C9" s="726" t="s">
        <v>1102</v>
      </c>
      <c r="D9" s="726"/>
      <c r="E9" s="726"/>
      <c r="F9" s="726"/>
      <c r="G9" s="726"/>
      <c r="H9" s="726"/>
      <c r="I9" s="726"/>
      <c r="J9" s="726"/>
      <c r="K9" s="726"/>
    </row>
    <row r="10" spans="3:14" x14ac:dyDescent="0.25">
      <c r="C10" s="727" t="s">
        <v>1103</v>
      </c>
      <c r="D10" s="727"/>
      <c r="E10" s="727"/>
      <c r="F10" s="727"/>
      <c r="G10" s="727"/>
      <c r="H10" s="727"/>
      <c r="I10" s="158" t="s">
        <v>7</v>
      </c>
      <c r="J10" s="158" t="s">
        <v>476</v>
      </c>
      <c r="K10" s="158" t="s">
        <v>1104</v>
      </c>
    </row>
    <row r="11" spans="3:14" ht="18" x14ac:dyDescent="0.25">
      <c r="C11" s="725" t="s">
        <v>1092</v>
      </c>
      <c r="D11" s="725"/>
      <c r="E11" s="725"/>
      <c r="F11" s="725"/>
      <c r="G11" s="725"/>
      <c r="H11" s="725"/>
      <c r="I11" s="310">
        <f>'SPECIFICATION SHEET'!L296</f>
        <v>1.9</v>
      </c>
      <c r="J11" s="160" t="s">
        <v>1105</v>
      </c>
      <c r="K11" s="159" t="str">
        <f>IF('SPECIFICATION SHEET'!C296&lt;1,"$0.00",'SPECIFICATION SHEET'!G77*I11)</f>
        <v>$0.00</v>
      </c>
      <c r="L11" s="160"/>
      <c r="M11" s="160"/>
      <c r="N11" s="160"/>
    </row>
    <row r="12" spans="3:14" ht="18" x14ac:dyDescent="0.25">
      <c r="C12" s="725" t="s">
        <v>1093</v>
      </c>
      <c r="D12" s="725"/>
      <c r="E12" s="725"/>
      <c r="F12" s="725"/>
      <c r="G12" s="725"/>
      <c r="H12" s="725"/>
      <c r="I12" s="310">
        <f>'SPECIFICATION SHEET'!L297</f>
        <v>2.0499999999999998</v>
      </c>
      <c r="J12" s="160" t="s">
        <v>1105</v>
      </c>
      <c r="K12" s="159" t="str">
        <f>IF('SPECIFICATION SHEET'!C297&lt;1,"$0.00",'SPECIFICATION SHEET'!G77*I12)</f>
        <v>$0.00</v>
      </c>
      <c r="L12" s="160"/>
      <c r="M12" s="160"/>
      <c r="N12" s="160"/>
    </row>
    <row r="13" spans="3:14" ht="18" x14ac:dyDescent="0.25">
      <c r="C13" s="725" t="s">
        <v>1094</v>
      </c>
      <c r="D13" s="725"/>
      <c r="E13" s="725"/>
      <c r="F13" s="725"/>
      <c r="G13" s="725"/>
      <c r="H13" s="725"/>
      <c r="I13" s="310">
        <f>'SPECIFICATION SHEET'!L298</f>
        <v>2.15</v>
      </c>
      <c r="J13" s="160" t="s">
        <v>1105</v>
      </c>
      <c r="K13" s="159" t="str">
        <f>IF('SPECIFICATION SHEET'!C298&lt;1,"$0.00",'SPECIFICATION SHEET'!G77*I13)</f>
        <v>$0.00</v>
      </c>
      <c r="L13" s="160"/>
      <c r="M13" s="160"/>
      <c r="N13" s="160"/>
    </row>
    <row r="14" spans="3:14" ht="18" x14ac:dyDescent="0.25">
      <c r="C14" s="725" t="s">
        <v>1095</v>
      </c>
      <c r="D14" s="725"/>
      <c r="E14" s="725"/>
      <c r="F14" s="725"/>
      <c r="G14" s="725"/>
      <c r="H14" s="725"/>
      <c r="I14" s="310">
        <v>2.4500000000000002</v>
      </c>
      <c r="J14" s="160" t="s">
        <v>1105</v>
      </c>
      <c r="K14" s="159" t="str">
        <f>IF('SPECIFICATION SHEET'!C299&lt;1,"$0.00",'SPECIFICATION SHEET'!G77*I14)</f>
        <v>$0.00</v>
      </c>
      <c r="L14" s="160"/>
      <c r="M14" s="160"/>
      <c r="N14" s="160"/>
    </row>
    <row r="15" spans="3:14" ht="18" x14ac:dyDescent="0.25">
      <c r="C15" s="728" t="s">
        <v>1106</v>
      </c>
      <c r="D15" s="728"/>
      <c r="E15" s="728"/>
      <c r="F15" s="728"/>
      <c r="G15" s="728"/>
      <c r="H15" s="728"/>
      <c r="I15" s="161"/>
      <c r="J15" s="160"/>
      <c r="K15" s="159">
        <f>SUM(K11:K14)</f>
        <v>0</v>
      </c>
      <c r="L15" s="160"/>
      <c r="M15" s="160"/>
      <c r="N15" s="160"/>
    </row>
    <row r="16" spans="3:14" x14ac:dyDescent="0.25">
      <c r="C16" s="56"/>
      <c r="D16" s="56"/>
      <c r="E16" s="56"/>
      <c r="F16" s="56"/>
      <c r="G16" s="56"/>
      <c r="H16" s="56"/>
      <c r="K16" s="162"/>
    </row>
    <row r="17" spans="3:14" ht="18" x14ac:dyDescent="0.25">
      <c r="C17" s="725" t="s">
        <v>1098</v>
      </c>
      <c r="D17" s="725"/>
      <c r="E17" s="725"/>
      <c r="F17" s="725"/>
      <c r="G17" s="725"/>
      <c r="H17" s="725"/>
      <c r="I17" s="529">
        <f>'SPECIFICATION SHEET'!L311</f>
        <v>1.25</v>
      </c>
      <c r="J17" s="160" t="s">
        <v>1105</v>
      </c>
      <c r="K17" s="159" t="str">
        <f>IF('SPECIFICATION SHEET'!C311&lt;1,"$0.00",'SPECIFICATION SHEET'!$G$77*I17)</f>
        <v>$0.00</v>
      </c>
      <c r="L17" s="160"/>
      <c r="M17" s="160"/>
      <c r="N17" s="160"/>
    </row>
    <row r="18" spans="3:14" ht="18" x14ac:dyDescent="0.25">
      <c r="C18" s="725" t="s">
        <v>1099</v>
      </c>
      <c r="D18" s="725"/>
      <c r="E18" s="725"/>
      <c r="F18" s="725"/>
      <c r="G18" s="725"/>
      <c r="H18" s="725"/>
      <c r="I18" s="529">
        <f>'SPECIFICATION SHEET'!L312</f>
        <v>1.5</v>
      </c>
      <c r="J18" s="160" t="s">
        <v>1105</v>
      </c>
      <c r="K18" s="159" t="str">
        <f>IF('SPECIFICATION SHEET'!C312&lt;1,"$0.00",'SPECIFICATION SHEET'!$G$77*I18)</f>
        <v>$0.00</v>
      </c>
      <c r="L18" s="160"/>
      <c r="M18" s="160"/>
      <c r="N18" s="160"/>
    </row>
    <row r="19" spans="3:14" ht="18" x14ac:dyDescent="0.25">
      <c r="C19" s="725" t="s">
        <v>1589</v>
      </c>
      <c r="D19" s="725"/>
      <c r="E19" s="725"/>
      <c r="F19" s="725"/>
      <c r="G19" s="725"/>
      <c r="H19" s="725"/>
      <c r="I19" s="506"/>
      <c r="K19" s="159">
        <f>K17+K18</f>
        <v>0</v>
      </c>
    </row>
    <row r="20" spans="3:14" ht="30" customHeight="1" x14ac:dyDescent="0.25">
      <c r="C20" s="729" t="s">
        <v>1107</v>
      </c>
      <c r="D20" s="729"/>
      <c r="E20" s="729"/>
      <c r="F20" s="729"/>
      <c r="G20" s="729"/>
      <c r="H20" s="729"/>
      <c r="K20" s="162"/>
    </row>
    <row r="21" spans="3:14" ht="18" x14ac:dyDescent="0.25">
      <c r="C21" s="725" t="s">
        <v>1108</v>
      </c>
      <c r="D21" s="725"/>
      <c r="E21" s="725"/>
      <c r="F21" s="725"/>
      <c r="G21" s="725"/>
      <c r="H21" s="725"/>
      <c r="I21" s="161"/>
      <c r="J21" s="160"/>
      <c r="K21" s="163">
        <f>K15+K17+K18</f>
        <v>0</v>
      </c>
      <c r="L21" s="160"/>
      <c r="M21" s="160"/>
      <c r="N21" s="160"/>
    </row>
    <row r="22" spans="3:14" ht="39.75" customHeight="1" x14ac:dyDescent="0.25">
      <c r="C22" s="725" t="s">
        <v>1109</v>
      </c>
      <c r="D22" s="725"/>
      <c r="E22" s="725"/>
      <c r="F22" s="725"/>
      <c r="G22" s="725"/>
      <c r="H22" s="725"/>
    </row>
  </sheetData>
  <sheetProtection password="82BE" sheet="1" objects="1" scenarios="1" insertColumns="0" insertRows="0" deleteColumns="0" deleteRows="0"/>
  <mergeCells count="15">
    <mergeCell ref="C2:J5"/>
    <mergeCell ref="C22:H22"/>
    <mergeCell ref="C9:K9"/>
    <mergeCell ref="C10:H10"/>
    <mergeCell ref="C11:H11"/>
    <mergeCell ref="C12:H12"/>
    <mergeCell ref="C13:H13"/>
    <mergeCell ref="C14:H14"/>
    <mergeCell ref="C15:H15"/>
    <mergeCell ref="C17:H17"/>
    <mergeCell ref="C18:H18"/>
    <mergeCell ref="C20:H20"/>
    <mergeCell ref="C21:H21"/>
    <mergeCell ref="C19:H19"/>
    <mergeCell ref="C6:G6"/>
  </mergeCells>
  <pageMargins left="0.7" right="0.7" top="0.75" bottom="0.75" header="0.3" footer="0.3"/>
  <pageSetup scale="5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91"/>
  <sheetViews>
    <sheetView showGridLines="0" zoomScale="75" zoomScaleNormal="75" workbookViewId="0">
      <pane ySplit="6" topLeftCell="A7" activePane="bottomLeft" state="frozen"/>
      <selection pane="bottomLeft" activeCell="C10" sqref="C10"/>
    </sheetView>
  </sheetViews>
  <sheetFormatPr defaultRowHeight="18" x14ac:dyDescent="0.25"/>
  <cols>
    <col min="1" max="1" width="3.42578125" style="50" customWidth="1"/>
    <col min="2" max="2" width="3.28515625" style="50" customWidth="1"/>
    <col min="3" max="3" width="25" style="50" customWidth="1"/>
    <col min="4" max="4" width="11.42578125" style="50" customWidth="1"/>
    <col min="5" max="5" width="24.85546875" style="50" customWidth="1"/>
    <col min="6" max="6" width="24.85546875" style="86" customWidth="1"/>
    <col min="7" max="7" width="24.85546875" style="51" customWidth="1"/>
    <col min="8" max="8" width="24.85546875" style="87" customWidth="1"/>
    <col min="9" max="13" width="24.85546875" style="50" customWidth="1"/>
    <col min="14" max="256" width="9.140625" style="50"/>
    <col min="257" max="257" width="3.42578125" style="50" customWidth="1"/>
    <col min="258" max="258" width="3.28515625" style="50" customWidth="1"/>
    <col min="259" max="259" width="29.140625" style="50" customWidth="1"/>
    <col min="260" max="260" width="11.42578125" style="50" customWidth="1"/>
    <col min="261" max="269" width="24.85546875" style="50" customWidth="1"/>
    <col min="270" max="512" width="9.140625" style="50"/>
    <col min="513" max="513" width="3.42578125" style="50" customWidth="1"/>
    <col min="514" max="514" width="3.28515625" style="50" customWidth="1"/>
    <col min="515" max="515" width="29.140625" style="50" customWidth="1"/>
    <col min="516" max="516" width="11.42578125" style="50" customWidth="1"/>
    <col min="517" max="525" width="24.85546875" style="50" customWidth="1"/>
    <col min="526" max="768" width="9.140625" style="50"/>
    <col min="769" max="769" width="3.42578125" style="50" customWidth="1"/>
    <col min="770" max="770" width="3.28515625" style="50" customWidth="1"/>
    <col min="771" max="771" width="29.140625" style="50" customWidth="1"/>
    <col min="772" max="772" width="11.42578125" style="50" customWidth="1"/>
    <col min="773" max="781" width="24.85546875" style="50" customWidth="1"/>
    <col min="782" max="1024" width="9.140625" style="50"/>
    <col min="1025" max="1025" width="3.42578125" style="50" customWidth="1"/>
    <col min="1026" max="1026" width="3.28515625" style="50" customWidth="1"/>
    <col min="1027" max="1027" width="29.140625" style="50" customWidth="1"/>
    <col min="1028" max="1028" width="11.42578125" style="50" customWidth="1"/>
    <col min="1029" max="1037" width="24.85546875" style="50" customWidth="1"/>
    <col min="1038" max="1280" width="9.140625" style="50"/>
    <col min="1281" max="1281" width="3.42578125" style="50" customWidth="1"/>
    <col min="1282" max="1282" width="3.28515625" style="50" customWidth="1"/>
    <col min="1283" max="1283" width="29.140625" style="50" customWidth="1"/>
    <col min="1284" max="1284" width="11.42578125" style="50" customWidth="1"/>
    <col min="1285" max="1293" width="24.85546875" style="50" customWidth="1"/>
    <col min="1294" max="1536" width="9.140625" style="50"/>
    <col min="1537" max="1537" width="3.42578125" style="50" customWidth="1"/>
    <col min="1538" max="1538" width="3.28515625" style="50" customWidth="1"/>
    <col min="1539" max="1539" width="29.140625" style="50" customWidth="1"/>
    <col min="1540" max="1540" width="11.42578125" style="50" customWidth="1"/>
    <col min="1541" max="1549" width="24.85546875" style="50" customWidth="1"/>
    <col min="1550" max="1792" width="9.140625" style="50"/>
    <col min="1793" max="1793" width="3.42578125" style="50" customWidth="1"/>
    <col min="1794" max="1794" width="3.28515625" style="50" customWidth="1"/>
    <col min="1795" max="1795" width="29.140625" style="50" customWidth="1"/>
    <col min="1796" max="1796" width="11.42578125" style="50" customWidth="1"/>
    <col min="1797" max="1805" width="24.85546875" style="50" customWidth="1"/>
    <col min="1806" max="2048" width="9.140625" style="50"/>
    <col min="2049" max="2049" width="3.42578125" style="50" customWidth="1"/>
    <col min="2050" max="2050" width="3.28515625" style="50" customWidth="1"/>
    <col min="2051" max="2051" width="29.140625" style="50" customWidth="1"/>
    <col min="2052" max="2052" width="11.42578125" style="50" customWidth="1"/>
    <col min="2053" max="2061" width="24.85546875" style="50" customWidth="1"/>
    <col min="2062" max="2304" width="9.140625" style="50"/>
    <col min="2305" max="2305" width="3.42578125" style="50" customWidth="1"/>
    <col min="2306" max="2306" width="3.28515625" style="50" customWidth="1"/>
    <col min="2307" max="2307" width="29.140625" style="50" customWidth="1"/>
    <col min="2308" max="2308" width="11.42578125" style="50" customWidth="1"/>
    <col min="2309" max="2317" width="24.85546875" style="50" customWidth="1"/>
    <col min="2318" max="2560" width="9.140625" style="50"/>
    <col min="2561" max="2561" width="3.42578125" style="50" customWidth="1"/>
    <col min="2562" max="2562" width="3.28515625" style="50" customWidth="1"/>
    <col min="2563" max="2563" width="29.140625" style="50" customWidth="1"/>
    <col min="2564" max="2564" width="11.42578125" style="50" customWidth="1"/>
    <col min="2565" max="2573" width="24.85546875" style="50" customWidth="1"/>
    <col min="2574" max="2816" width="9.140625" style="50"/>
    <col min="2817" max="2817" width="3.42578125" style="50" customWidth="1"/>
    <col min="2818" max="2818" width="3.28515625" style="50" customWidth="1"/>
    <col min="2819" max="2819" width="29.140625" style="50" customWidth="1"/>
    <col min="2820" max="2820" width="11.42578125" style="50" customWidth="1"/>
    <col min="2821" max="2829" width="24.85546875" style="50" customWidth="1"/>
    <col min="2830" max="3072" width="9.140625" style="50"/>
    <col min="3073" max="3073" width="3.42578125" style="50" customWidth="1"/>
    <col min="3074" max="3074" width="3.28515625" style="50" customWidth="1"/>
    <col min="3075" max="3075" width="29.140625" style="50" customWidth="1"/>
    <col min="3076" max="3076" width="11.42578125" style="50" customWidth="1"/>
    <col min="3077" max="3085" width="24.85546875" style="50" customWidth="1"/>
    <col min="3086" max="3328" width="9.140625" style="50"/>
    <col min="3329" max="3329" width="3.42578125" style="50" customWidth="1"/>
    <col min="3330" max="3330" width="3.28515625" style="50" customWidth="1"/>
    <col min="3331" max="3331" width="29.140625" style="50" customWidth="1"/>
    <col min="3332" max="3332" width="11.42578125" style="50" customWidth="1"/>
    <col min="3333" max="3341" width="24.85546875" style="50" customWidth="1"/>
    <col min="3342" max="3584" width="9.140625" style="50"/>
    <col min="3585" max="3585" width="3.42578125" style="50" customWidth="1"/>
    <col min="3586" max="3586" width="3.28515625" style="50" customWidth="1"/>
    <col min="3587" max="3587" width="29.140625" style="50" customWidth="1"/>
    <col min="3588" max="3588" width="11.42578125" style="50" customWidth="1"/>
    <col min="3589" max="3597" width="24.85546875" style="50" customWidth="1"/>
    <col min="3598" max="3840" width="9.140625" style="50"/>
    <col min="3841" max="3841" width="3.42578125" style="50" customWidth="1"/>
    <col min="3842" max="3842" width="3.28515625" style="50" customWidth="1"/>
    <col min="3843" max="3843" width="29.140625" style="50" customWidth="1"/>
    <col min="3844" max="3844" width="11.42578125" style="50" customWidth="1"/>
    <col min="3845" max="3853" width="24.85546875" style="50" customWidth="1"/>
    <col min="3854" max="4096" width="9.140625" style="50"/>
    <col min="4097" max="4097" width="3.42578125" style="50" customWidth="1"/>
    <col min="4098" max="4098" width="3.28515625" style="50" customWidth="1"/>
    <col min="4099" max="4099" width="29.140625" style="50" customWidth="1"/>
    <col min="4100" max="4100" width="11.42578125" style="50" customWidth="1"/>
    <col min="4101" max="4109" width="24.85546875" style="50" customWidth="1"/>
    <col min="4110" max="4352" width="9.140625" style="50"/>
    <col min="4353" max="4353" width="3.42578125" style="50" customWidth="1"/>
    <col min="4354" max="4354" width="3.28515625" style="50" customWidth="1"/>
    <col min="4355" max="4355" width="29.140625" style="50" customWidth="1"/>
    <col min="4356" max="4356" width="11.42578125" style="50" customWidth="1"/>
    <col min="4357" max="4365" width="24.85546875" style="50" customWidth="1"/>
    <col min="4366" max="4608" width="9.140625" style="50"/>
    <col min="4609" max="4609" width="3.42578125" style="50" customWidth="1"/>
    <col min="4610" max="4610" width="3.28515625" style="50" customWidth="1"/>
    <col min="4611" max="4611" width="29.140625" style="50" customWidth="1"/>
    <col min="4612" max="4612" width="11.42578125" style="50" customWidth="1"/>
    <col min="4613" max="4621" width="24.85546875" style="50" customWidth="1"/>
    <col min="4622" max="4864" width="9.140625" style="50"/>
    <col min="4865" max="4865" width="3.42578125" style="50" customWidth="1"/>
    <col min="4866" max="4866" width="3.28515625" style="50" customWidth="1"/>
    <col min="4867" max="4867" width="29.140625" style="50" customWidth="1"/>
    <col min="4868" max="4868" width="11.42578125" style="50" customWidth="1"/>
    <col min="4869" max="4877" width="24.85546875" style="50" customWidth="1"/>
    <col min="4878" max="5120" width="9.140625" style="50"/>
    <col min="5121" max="5121" width="3.42578125" style="50" customWidth="1"/>
    <col min="5122" max="5122" width="3.28515625" style="50" customWidth="1"/>
    <col min="5123" max="5123" width="29.140625" style="50" customWidth="1"/>
    <col min="5124" max="5124" width="11.42578125" style="50" customWidth="1"/>
    <col min="5125" max="5133" width="24.85546875" style="50" customWidth="1"/>
    <col min="5134" max="5376" width="9.140625" style="50"/>
    <col min="5377" max="5377" width="3.42578125" style="50" customWidth="1"/>
    <col min="5378" max="5378" width="3.28515625" style="50" customWidth="1"/>
    <col min="5379" max="5379" width="29.140625" style="50" customWidth="1"/>
    <col min="5380" max="5380" width="11.42578125" style="50" customWidth="1"/>
    <col min="5381" max="5389" width="24.85546875" style="50" customWidth="1"/>
    <col min="5390" max="5632" width="9.140625" style="50"/>
    <col min="5633" max="5633" width="3.42578125" style="50" customWidth="1"/>
    <col min="5634" max="5634" width="3.28515625" style="50" customWidth="1"/>
    <col min="5635" max="5635" width="29.140625" style="50" customWidth="1"/>
    <col min="5636" max="5636" width="11.42578125" style="50" customWidth="1"/>
    <col min="5637" max="5645" width="24.85546875" style="50" customWidth="1"/>
    <col min="5646" max="5888" width="9.140625" style="50"/>
    <col min="5889" max="5889" width="3.42578125" style="50" customWidth="1"/>
    <col min="5890" max="5890" width="3.28515625" style="50" customWidth="1"/>
    <col min="5891" max="5891" width="29.140625" style="50" customWidth="1"/>
    <col min="5892" max="5892" width="11.42578125" style="50" customWidth="1"/>
    <col min="5893" max="5901" width="24.85546875" style="50" customWidth="1"/>
    <col min="5902" max="6144" width="9.140625" style="50"/>
    <col min="6145" max="6145" width="3.42578125" style="50" customWidth="1"/>
    <col min="6146" max="6146" width="3.28515625" style="50" customWidth="1"/>
    <col min="6147" max="6147" width="29.140625" style="50" customWidth="1"/>
    <col min="6148" max="6148" width="11.42578125" style="50" customWidth="1"/>
    <col min="6149" max="6157" width="24.85546875" style="50" customWidth="1"/>
    <col min="6158" max="6400" width="9.140625" style="50"/>
    <col min="6401" max="6401" width="3.42578125" style="50" customWidth="1"/>
    <col min="6402" max="6402" width="3.28515625" style="50" customWidth="1"/>
    <col min="6403" max="6403" width="29.140625" style="50" customWidth="1"/>
    <col min="6404" max="6404" width="11.42578125" style="50" customWidth="1"/>
    <col min="6405" max="6413" width="24.85546875" style="50" customWidth="1"/>
    <col min="6414" max="6656" width="9.140625" style="50"/>
    <col min="6657" max="6657" width="3.42578125" style="50" customWidth="1"/>
    <col min="6658" max="6658" width="3.28515625" style="50" customWidth="1"/>
    <col min="6659" max="6659" width="29.140625" style="50" customWidth="1"/>
    <col min="6660" max="6660" width="11.42578125" style="50" customWidth="1"/>
    <col min="6661" max="6669" width="24.85546875" style="50" customWidth="1"/>
    <col min="6670" max="6912" width="9.140625" style="50"/>
    <col min="6913" max="6913" width="3.42578125" style="50" customWidth="1"/>
    <col min="6914" max="6914" width="3.28515625" style="50" customWidth="1"/>
    <col min="6915" max="6915" width="29.140625" style="50" customWidth="1"/>
    <col min="6916" max="6916" width="11.42578125" style="50" customWidth="1"/>
    <col min="6917" max="6925" width="24.85546875" style="50" customWidth="1"/>
    <col min="6926" max="7168" width="9.140625" style="50"/>
    <col min="7169" max="7169" width="3.42578125" style="50" customWidth="1"/>
    <col min="7170" max="7170" width="3.28515625" style="50" customWidth="1"/>
    <col min="7171" max="7171" width="29.140625" style="50" customWidth="1"/>
    <col min="7172" max="7172" width="11.42578125" style="50" customWidth="1"/>
    <col min="7173" max="7181" width="24.85546875" style="50" customWidth="1"/>
    <col min="7182" max="7424" width="9.140625" style="50"/>
    <col min="7425" max="7425" width="3.42578125" style="50" customWidth="1"/>
    <col min="7426" max="7426" width="3.28515625" style="50" customWidth="1"/>
    <col min="7427" max="7427" width="29.140625" style="50" customWidth="1"/>
    <col min="7428" max="7428" width="11.42578125" style="50" customWidth="1"/>
    <col min="7429" max="7437" width="24.85546875" style="50" customWidth="1"/>
    <col min="7438" max="7680" width="9.140625" style="50"/>
    <col min="7681" max="7681" width="3.42578125" style="50" customWidth="1"/>
    <col min="7682" max="7682" width="3.28515625" style="50" customWidth="1"/>
    <col min="7683" max="7683" width="29.140625" style="50" customWidth="1"/>
    <col min="7684" max="7684" width="11.42578125" style="50" customWidth="1"/>
    <col min="7685" max="7693" width="24.85546875" style="50" customWidth="1"/>
    <col min="7694" max="7936" width="9.140625" style="50"/>
    <col min="7937" max="7937" width="3.42578125" style="50" customWidth="1"/>
    <col min="7938" max="7938" width="3.28515625" style="50" customWidth="1"/>
    <col min="7939" max="7939" width="29.140625" style="50" customWidth="1"/>
    <col min="7940" max="7940" width="11.42578125" style="50" customWidth="1"/>
    <col min="7941" max="7949" width="24.85546875" style="50" customWidth="1"/>
    <col min="7950" max="8192" width="9.140625" style="50"/>
    <col min="8193" max="8193" width="3.42578125" style="50" customWidth="1"/>
    <col min="8194" max="8194" width="3.28515625" style="50" customWidth="1"/>
    <col min="8195" max="8195" width="29.140625" style="50" customWidth="1"/>
    <col min="8196" max="8196" width="11.42578125" style="50" customWidth="1"/>
    <col min="8197" max="8205" width="24.85546875" style="50" customWidth="1"/>
    <col min="8206" max="8448" width="9.140625" style="50"/>
    <col min="8449" max="8449" width="3.42578125" style="50" customWidth="1"/>
    <col min="8450" max="8450" width="3.28515625" style="50" customWidth="1"/>
    <col min="8451" max="8451" width="29.140625" style="50" customWidth="1"/>
    <col min="8452" max="8452" width="11.42578125" style="50" customWidth="1"/>
    <col min="8453" max="8461" width="24.85546875" style="50" customWidth="1"/>
    <col min="8462" max="8704" width="9.140625" style="50"/>
    <col min="8705" max="8705" width="3.42578125" style="50" customWidth="1"/>
    <col min="8706" max="8706" width="3.28515625" style="50" customWidth="1"/>
    <col min="8707" max="8707" width="29.140625" style="50" customWidth="1"/>
    <col min="8708" max="8708" width="11.42578125" style="50" customWidth="1"/>
    <col min="8709" max="8717" width="24.85546875" style="50" customWidth="1"/>
    <col min="8718" max="8960" width="9.140625" style="50"/>
    <col min="8961" max="8961" width="3.42578125" style="50" customWidth="1"/>
    <col min="8962" max="8962" width="3.28515625" style="50" customWidth="1"/>
    <col min="8963" max="8963" width="29.140625" style="50" customWidth="1"/>
    <col min="8964" max="8964" width="11.42578125" style="50" customWidth="1"/>
    <col min="8965" max="8973" width="24.85546875" style="50" customWidth="1"/>
    <col min="8974" max="9216" width="9.140625" style="50"/>
    <col min="9217" max="9217" width="3.42578125" style="50" customWidth="1"/>
    <col min="9218" max="9218" width="3.28515625" style="50" customWidth="1"/>
    <col min="9219" max="9219" width="29.140625" style="50" customWidth="1"/>
    <col min="9220" max="9220" width="11.42578125" style="50" customWidth="1"/>
    <col min="9221" max="9229" width="24.85546875" style="50" customWidth="1"/>
    <col min="9230" max="9472" width="9.140625" style="50"/>
    <col min="9473" max="9473" width="3.42578125" style="50" customWidth="1"/>
    <col min="9474" max="9474" width="3.28515625" style="50" customWidth="1"/>
    <col min="9475" max="9475" width="29.140625" style="50" customWidth="1"/>
    <col min="9476" max="9476" width="11.42578125" style="50" customWidth="1"/>
    <col min="9477" max="9485" width="24.85546875" style="50" customWidth="1"/>
    <col min="9486" max="9728" width="9.140625" style="50"/>
    <col min="9729" max="9729" width="3.42578125" style="50" customWidth="1"/>
    <col min="9730" max="9730" width="3.28515625" style="50" customWidth="1"/>
    <col min="9731" max="9731" width="29.140625" style="50" customWidth="1"/>
    <col min="9732" max="9732" width="11.42578125" style="50" customWidth="1"/>
    <col min="9733" max="9741" width="24.85546875" style="50" customWidth="1"/>
    <col min="9742" max="9984" width="9.140625" style="50"/>
    <col min="9985" max="9985" width="3.42578125" style="50" customWidth="1"/>
    <col min="9986" max="9986" width="3.28515625" style="50" customWidth="1"/>
    <col min="9987" max="9987" width="29.140625" style="50" customWidth="1"/>
    <col min="9988" max="9988" width="11.42578125" style="50" customWidth="1"/>
    <col min="9989" max="9997" width="24.85546875" style="50" customWidth="1"/>
    <col min="9998" max="10240" width="9.140625" style="50"/>
    <col min="10241" max="10241" width="3.42578125" style="50" customWidth="1"/>
    <col min="10242" max="10242" width="3.28515625" style="50" customWidth="1"/>
    <col min="10243" max="10243" width="29.140625" style="50" customWidth="1"/>
    <col min="10244" max="10244" width="11.42578125" style="50" customWidth="1"/>
    <col min="10245" max="10253" width="24.85546875" style="50" customWidth="1"/>
    <col min="10254" max="10496" width="9.140625" style="50"/>
    <col min="10497" max="10497" width="3.42578125" style="50" customWidth="1"/>
    <col min="10498" max="10498" width="3.28515625" style="50" customWidth="1"/>
    <col min="10499" max="10499" width="29.140625" style="50" customWidth="1"/>
    <col min="10500" max="10500" width="11.42578125" style="50" customWidth="1"/>
    <col min="10501" max="10509" width="24.85546875" style="50" customWidth="1"/>
    <col min="10510" max="10752" width="9.140625" style="50"/>
    <col min="10753" max="10753" width="3.42578125" style="50" customWidth="1"/>
    <col min="10754" max="10754" width="3.28515625" style="50" customWidth="1"/>
    <col min="10755" max="10755" width="29.140625" style="50" customWidth="1"/>
    <col min="10756" max="10756" width="11.42578125" style="50" customWidth="1"/>
    <col min="10757" max="10765" width="24.85546875" style="50" customWidth="1"/>
    <col min="10766" max="11008" width="9.140625" style="50"/>
    <col min="11009" max="11009" width="3.42578125" style="50" customWidth="1"/>
    <col min="11010" max="11010" width="3.28515625" style="50" customWidth="1"/>
    <col min="11011" max="11011" width="29.140625" style="50" customWidth="1"/>
    <col min="11012" max="11012" width="11.42578125" style="50" customWidth="1"/>
    <col min="11013" max="11021" width="24.85546875" style="50" customWidth="1"/>
    <col min="11022" max="11264" width="9.140625" style="50"/>
    <col min="11265" max="11265" width="3.42578125" style="50" customWidth="1"/>
    <col min="11266" max="11266" width="3.28515625" style="50" customWidth="1"/>
    <col min="11267" max="11267" width="29.140625" style="50" customWidth="1"/>
    <col min="11268" max="11268" width="11.42578125" style="50" customWidth="1"/>
    <col min="11269" max="11277" width="24.85546875" style="50" customWidth="1"/>
    <col min="11278" max="11520" width="9.140625" style="50"/>
    <col min="11521" max="11521" width="3.42578125" style="50" customWidth="1"/>
    <col min="11522" max="11522" width="3.28515625" style="50" customWidth="1"/>
    <col min="11523" max="11523" width="29.140625" style="50" customWidth="1"/>
    <col min="11524" max="11524" width="11.42578125" style="50" customWidth="1"/>
    <col min="11525" max="11533" width="24.85546875" style="50" customWidth="1"/>
    <col min="11534" max="11776" width="9.140625" style="50"/>
    <col min="11777" max="11777" width="3.42578125" style="50" customWidth="1"/>
    <col min="11778" max="11778" width="3.28515625" style="50" customWidth="1"/>
    <col min="11779" max="11779" width="29.140625" style="50" customWidth="1"/>
    <col min="11780" max="11780" width="11.42578125" style="50" customWidth="1"/>
    <col min="11781" max="11789" width="24.85546875" style="50" customWidth="1"/>
    <col min="11790" max="12032" width="9.140625" style="50"/>
    <col min="12033" max="12033" width="3.42578125" style="50" customWidth="1"/>
    <col min="12034" max="12034" width="3.28515625" style="50" customWidth="1"/>
    <col min="12035" max="12035" width="29.140625" style="50" customWidth="1"/>
    <col min="12036" max="12036" width="11.42578125" style="50" customWidth="1"/>
    <col min="12037" max="12045" width="24.85546875" style="50" customWidth="1"/>
    <col min="12046" max="12288" width="9.140625" style="50"/>
    <col min="12289" max="12289" width="3.42578125" style="50" customWidth="1"/>
    <col min="12290" max="12290" width="3.28515625" style="50" customWidth="1"/>
    <col min="12291" max="12291" width="29.140625" style="50" customWidth="1"/>
    <col min="12292" max="12292" width="11.42578125" style="50" customWidth="1"/>
    <col min="12293" max="12301" width="24.85546875" style="50" customWidth="1"/>
    <col min="12302" max="12544" width="9.140625" style="50"/>
    <col min="12545" max="12545" width="3.42578125" style="50" customWidth="1"/>
    <col min="12546" max="12546" width="3.28515625" style="50" customWidth="1"/>
    <col min="12547" max="12547" width="29.140625" style="50" customWidth="1"/>
    <col min="12548" max="12548" width="11.42578125" style="50" customWidth="1"/>
    <col min="12549" max="12557" width="24.85546875" style="50" customWidth="1"/>
    <col min="12558" max="12800" width="9.140625" style="50"/>
    <col min="12801" max="12801" width="3.42578125" style="50" customWidth="1"/>
    <col min="12802" max="12802" width="3.28515625" style="50" customWidth="1"/>
    <col min="12803" max="12803" width="29.140625" style="50" customWidth="1"/>
    <col min="12804" max="12804" width="11.42578125" style="50" customWidth="1"/>
    <col min="12805" max="12813" width="24.85546875" style="50" customWidth="1"/>
    <col min="12814" max="13056" width="9.140625" style="50"/>
    <col min="13057" max="13057" width="3.42578125" style="50" customWidth="1"/>
    <col min="13058" max="13058" width="3.28515625" style="50" customWidth="1"/>
    <col min="13059" max="13059" width="29.140625" style="50" customWidth="1"/>
    <col min="13060" max="13060" width="11.42578125" style="50" customWidth="1"/>
    <col min="13061" max="13069" width="24.85546875" style="50" customWidth="1"/>
    <col min="13070" max="13312" width="9.140625" style="50"/>
    <col min="13313" max="13313" width="3.42578125" style="50" customWidth="1"/>
    <col min="13314" max="13314" width="3.28515625" style="50" customWidth="1"/>
    <col min="13315" max="13315" width="29.140625" style="50" customWidth="1"/>
    <col min="13316" max="13316" width="11.42578125" style="50" customWidth="1"/>
    <col min="13317" max="13325" width="24.85546875" style="50" customWidth="1"/>
    <col min="13326" max="13568" width="9.140625" style="50"/>
    <col min="13569" max="13569" width="3.42578125" style="50" customWidth="1"/>
    <col min="13570" max="13570" width="3.28515625" style="50" customWidth="1"/>
    <col min="13571" max="13571" width="29.140625" style="50" customWidth="1"/>
    <col min="13572" max="13572" width="11.42578125" style="50" customWidth="1"/>
    <col min="13573" max="13581" width="24.85546875" style="50" customWidth="1"/>
    <col min="13582" max="13824" width="9.140625" style="50"/>
    <col min="13825" max="13825" width="3.42578125" style="50" customWidth="1"/>
    <col min="13826" max="13826" width="3.28515625" style="50" customWidth="1"/>
    <col min="13827" max="13827" width="29.140625" style="50" customWidth="1"/>
    <col min="13828" max="13828" width="11.42578125" style="50" customWidth="1"/>
    <col min="13829" max="13837" width="24.85546875" style="50" customWidth="1"/>
    <col min="13838" max="14080" width="9.140625" style="50"/>
    <col min="14081" max="14081" width="3.42578125" style="50" customWidth="1"/>
    <col min="14082" max="14082" width="3.28515625" style="50" customWidth="1"/>
    <col min="14083" max="14083" width="29.140625" style="50" customWidth="1"/>
    <col min="14084" max="14084" width="11.42578125" style="50" customWidth="1"/>
    <col min="14085" max="14093" width="24.85546875" style="50" customWidth="1"/>
    <col min="14094" max="14336" width="9.140625" style="50"/>
    <col min="14337" max="14337" width="3.42578125" style="50" customWidth="1"/>
    <col min="14338" max="14338" width="3.28515625" style="50" customWidth="1"/>
    <col min="14339" max="14339" width="29.140625" style="50" customWidth="1"/>
    <col min="14340" max="14340" width="11.42578125" style="50" customWidth="1"/>
    <col min="14341" max="14349" width="24.85546875" style="50" customWidth="1"/>
    <col min="14350" max="14592" width="9.140625" style="50"/>
    <col min="14593" max="14593" width="3.42578125" style="50" customWidth="1"/>
    <col min="14594" max="14594" width="3.28515625" style="50" customWidth="1"/>
    <col min="14595" max="14595" width="29.140625" style="50" customWidth="1"/>
    <col min="14596" max="14596" width="11.42578125" style="50" customWidth="1"/>
    <col min="14597" max="14605" width="24.85546875" style="50" customWidth="1"/>
    <col min="14606" max="14848" width="9.140625" style="50"/>
    <col min="14849" max="14849" width="3.42578125" style="50" customWidth="1"/>
    <col min="14850" max="14850" width="3.28515625" style="50" customWidth="1"/>
    <col min="14851" max="14851" width="29.140625" style="50" customWidth="1"/>
    <col min="14852" max="14852" width="11.42578125" style="50" customWidth="1"/>
    <col min="14853" max="14861" width="24.85546875" style="50" customWidth="1"/>
    <col min="14862" max="15104" width="9.140625" style="50"/>
    <col min="15105" max="15105" width="3.42578125" style="50" customWidth="1"/>
    <col min="15106" max="15106" width="3.28515625" style="50" customWidth="1"/>
    <col min="15107" max="15107" width="29.140625" style="50" customWidth="1"/>
    <col min="15108" max="15108" width="11.42578125" style="50" customWidth="1"/>
    <col min="15109" max="15117" width="24.85546875" style="50" customWidth="1"/>
    <col min="15118" max="15360" width="9.140625" style="50"/>
    <col min="15361" max="15361" width="3.42578125" style="50" customWidth="1"/>
    <col min="15362" max="15362" width="3.28515625" style="50" customWidth="1"/>
    <col min="15363" max="15363" width="29.140625" style="50" customWidth="1"/>
    <col min="15364" max="15364" width="11.42578125" style="50" customWidth="1"/>
    <col min="15365" max="15373" width="24.85546875" style="50" customWidth="1"/>
    <col min="15374" max="15616" width="9.140625" style="50"/>
    <col min="15617" max="15617" width="3.42578125" style="50" customWidth="1"/>
    <col min="15618" max="15618" width="3.28515625" style="50" customWidth="1"/>
    <col min="15619" max="15619" width="29.140625" style="50" customWidth="1"/>
    <col min="15620" max="15620" width="11.42578125" style="50" customWidth="1"/>
    <col min="15621" max="15629" width="24.85546875" style="50" customWidth="1"/>
    <col min="15630" max="15872" width="9.140625" style="50"/>
    <col min="15873" max="15873" width="3.42578125" style="50" customWidth="1"/>
    <col min="15874" max="15874" width="3.28515625" style="50" customWidth="1"/>
    <col min="15875" max="15875" width="29.140625" style="50" customWidth="1"/>
    <col min="15876" max="15876" width="11.42578125" style="50" customWidth="1"/>
    <col min="15877" max="15885" width="24.85546875" style="50" customWidth="1"/>
    <col min="15886" max="16128" width="9.140625" style="50"/>
    <col min="16129" max="16129" width="3.42578125" style="50" customWidth="1"/>
    <col min="16130" max="16130" width="3.28515625" style="50" customWidth="1"/>
    <col min="16131" max="16131" width="29.140625" style="50" customWidth="1"/>
    <col min="16132" max="16132" width="11.42578125" style="50" customWidth="1"/>
    <col min="16133" max="16141" width="24.85546875" style="50" customWidth="1"/>
    <col min="16142" max="16384" width="9.140625" style="50"/>
  </cols>
  <sheetData>
    <row r="2" spans="3:8" ht="20.25" customHeight="1" x14ac:dyDescent="0.25">
      <c r="C2" s="732"/>
      <c r="D2" s="732"/>
      <c r="E2" s="732"/>
      <c r="F2" s="732"/>
      <c r="G2" s="732"/>
      <c r="H2" s="732"/>
    </row>
    <row r="3" spans="3:8" x14ac:dyDescent="0.25">
      <c r="C3" s="732"/>
      <c r="D3" s="732"/>
      <c r="E3" s="732"/>
      <c r="F3" s="732"/>
      <c r="G3" s="732"/>
      <c r="H3" s="732"/>
    </row>
    <row r="4" spans="3:8" x14ac:dyDescent="0.25">
      <c r="C4" s="732"/>
      <c r="D4" s="732"/>
      <c r="E4" s="732"/>
      <c r="F4" s="732"/>
      <c r="G4" s="732"/>
      <c r="H4" s="732"/>
    </row>
    <row r="5" spans="3:8" x14ac:dyDescent="0.25">
      <c r="C5" s="732"/>
      <c r="D5" s="732"/>
      <c r="E5" s="732"/>
      <c r="F5" s="732"/>
      <c r="G5" s="732"/>
      <c r="H5" s="732"/>
    </row>
    <row r="6" spans="3:8" x14ac:dyDescent="0.25">
      <c r="D6" s="674" t="s">
        <v>1736</v>
      </c>
      <c r="E6" s="674"/>
      <c r="F6" s="674"/>
      <c r="G6" s="674"/>
      <c r="H6" s="674"/>
    </row>
    <row r="8" spans="3:8" customFormat="1" ht="84.75" customHeight="1" x14ac:dyDescent="0.25">
      <c r="D8" s="723" t="s">
        <v>1763</v>
      </c>
      <c r="E8" s="724"/>
      <c r="F8" s="724"/>
      <c r="G8" s="724"/>
      <c r="H8" s="724"/>
    </row>
    <row r="9" spans="3:8" ht="34.5" customHeight="1" x14ac:dyDescent="0.4">
      <c r="C9" s="730" t="s">
        <v>585</v>
      </c>
      <c r="D9" s="731"/>
      <c r="E9" s="731"/>
      <c r="F9" s="731"/>
      <c r="G9" s="731"/>
      <c r="H9" s="731"/>
    </row>
    <row r="10" spans="3:8" ht="20.25" customHeight="1" x14ac:dyDescent="0.25">
      <c r="C10" s="50" t="s">
        <v>139</v>
      </c>
      <c r="E10" s="50" t="s">
        <v>140</v>
      </c>
      <c r="F10" s="86" t="s">
        <v>142</v>
      </c>
      <c r="G10" s="51" t="s">
        <v>586</v>
      </c>
      <c r="H10" s="87" t="s">
        <v>141</v>
      </c>
    </row>
    <row r="11" spans="3:8" ht="20.25" customHeight="1" x14ac:dyDescent="0.25">
      <c r="C11" s="50" t="s">
        <v>33</v>
      </c>
      <c r="E11" s="50" t="str">
        <f t="shared" ref="E11:E24" si="0">VLOOKUP(C11,$C$57:$F$89,3,FALSE)</f>
        <v>n/a</v>
      </c>
      <c r="F11" s="313">
        <v>0</v>
      </c>
      <c r="G11" s="312">
        <f>VLOOKUP(C11,$C$57:$F$89,4,FALSE)</f>
        <v>0</v>
      </c>
      <c r="H11" s="87">
        <f>SUM(F11*G11)</f>
        <v>0</v>
      </c>
    </row>
    <row r="12" spans="3:8" ht="20.25" customHeight="1" x14ac:dyDescent="0.25">
      <c r="C12" s="50" t="s">
        <v>587</v>
      </c>
      <c r="E12" s="50" t="str">
        <f t="shared" si="0"/>
        <v>square foot</v>
      </c>
      <c r="F12" s="313">
        <f>'SPECIFICATION SHEET'!G59</f>
        <v>0</v>
      </c>
      <c r="G12" s="312">
        <f t="shared" ref="G12:G24" si="1">VLOOKUP(C12,$C$57:$H$89,4,FALSE)</f>
        <v>2.25</v>
      </c>
      <c r="H12" s="87">
        <f t="shared" ref="H12:H24" si="2">SUM(F12*G12)</f>
        <v>0</v>
      </c>
    </row>
    <row r="13" spans="3:8" ht="20.25" customHeight="1" x14ac:dyDescent="0.25">
      <c r="C13" s="50" t="s">
        <v>588</v>
      </c>
      <c r="E13" s="50" t="str">
        <f t="shared" si="0"/>
        <v>square foot</v>
      </c>
      <c r="F13" s="313">
        <f>'SPECIFICATION SHEET'!H59</f>
        <v>0</v>
      </c>
      <c r="G13" s="312">
        <f t="shared" si="1"/>
        <v>1.25</v>
      </c>
      <c r="H13" s="87">
        <f>SUM(F13*G13)</f>
        <v>0</v>
      </c>
    </row>
    <row r="14" spans="3:8" ht="20.25" customHeight="1" x14ac:dyDescent="0.25">
      <c r="C14" s="50" t="s">
        <v>589</v>
      </c>
      <c r="E14" s="50" t="str">
        <f t="shared" si="0"/>
        <v>square foot</v>
      </c>
      <c r="F14" s="313">
        <f>'SPECIFICATION SHEET'!G60</f>
        <v>0</v>
      </c>
      <c r="G14" s="312">
        <f t="shared" si="1"/>
        <v>3.75</v>
      </c>
      <c r="H14" s="87">
        <f t="shared" si="2"/>
        <v>0</v>
      </c>
    </row>
    <row r="15" spans="3:8" ht="20.25" customHeight="1" x14ac:dyDescent="0.25">
      <c r="C15" s="50" t="s">
        <v>590</v>
      </c>
      <c r="E15" s="50" t="str">
        <f t="shared" si="0"/>
        <v>square foot</v>
      </c>
      <c r="F15" s="313">
        <f>'SPECIFICATION SHEET'!G61</f>
        <v>0</v>
      </c>
      <c r="G15" s="312">
        <f t="shared" si="1"/>
        <v>3.75</v>
      </c>
      <c r="H15" s="87">
        <f t="shared" si="2"/>
        <v>0</v>
      </c>
    </row>
    <row r="16" spans="3:8" ht="20.25" customHeight="1" x14ac:dyDescent="0.25">
      <c r="C16" s="50" t="s">
        <v>591</v>
      </c>
      <c r="E16" s="50" t="str">
        <f t="shared" si="0"/>
        <v>n/a</v>
      </c>
      <c r="F16" s="313">
        <v>0</v>
      </c>
      <c r="G16" s="312">
        <f t="shared" si="1"/>
        <v>0</v>
      </c>
      <c r="H16" s="87">
        <f t="shared" si="2"/>
        <v>0</v>
      </c>
    </row>
    <row r="17" spans="3:8" ht="20.25" customHeight="1" x14ac:dyDescent="0.25">
      <c r="C17" s="50" t="s">
        <v>592</v>
      </c>
      <c r="E17" s="50" t="str">
        <f t="shared" si="0"/>
        <v>square foot</v>
      </c>
      <c r="F17" s="313">
        <f>'SPECIFICATION SHEET'!G63+'SPECIFICATION SHEET'!H63</f>
        <v>0</v>
      </c>
      <c r="G17" s="312">
        <f t="shared" si="1"/>
        <v>2.25</v>
      </c>
      <c r="H17" s="87">
        <f t="shared" si="2"/>
        <v>0</v>
      </c>
    </row>
    <row r="18" spans="3:8" ht="20.25" customHeight="1" x14ac:dyDescent="0.25">
      <c r="C18" s="50" t="s">
        <v>593</v>
      </c>
      <c r="E18" s="50" t="str">
        <f t="shared" si="0"/>
        <v>square foot</v>
      </c>
      <c r="F18" s="313">
        <f>'SPECIFICATION SHEET'!G69</f>
        <v>0</v>
      </c>
      <c r="G18" s="312">
        <f t="shared" si="1"/>
        <v>3.75</v>
      </c>
      <c r="H18" s="87">
        <f t="shared" si="2"/>
        <v>0</v>
      </c>
    </row>
    <row r="19" spans="3:8" ht="20.25" customHeight="1" x14ac:dyDescent="0.25">
      <c r="C19" s="50" t="s">
        <v>594</v>
      </c>
      <c r="E19" s="50" t="str">
        <f t="shared" si="0"/>
        <v>square foot</v>
      </c>
      <c r="F19" s="313">
        <f>'SPECIFICATION SHEET'!H64</f>
        <v>0</v>
      </c>
      <c r="G19" s="312">
        <f t="shared" si="1"/>
        <v>3.75</v>
      </c>
      <c r="H19" s="87">
        <f t="shared" si="2"/>
        <v>0</v>
      </c>
    </row>
    <row r="20" spans="3:8" ht="20.25" customHeight="1" x14ac:dyDescent="0.25">
      <c r="C20" s="50" t="s">
        <v>595</v>
      </c>
      <c r="E20" s="50" t="str">
        <f t="shared" si="0"/>
        <v>square foot</v>
      </c>
      <c r="F20" s="313">
        <f>'SPECIFICATION SHEET'!H66</f>
        <v>0</v>
      </c>
      <c r="G20" s="312">
        <f t="shared" si="1"/>
        <v>3.75</v>
      </c>
      <c r="H20" s="87">
        <f t="shared" si="2"/>
        <v>0</v>
      </c>
    </row>
    <row r="21" spans="3:8" ht="20.25" customHeight="1" x14ac:dyDescent="0.25">
      <c r="C21" s="50" t="s">
        <v>596</v>
      </c>
      <c r="E21" s="50" t="str">
        <f t="shared" si="0"/>
        <v>Ea</v>
      </c>
      <c r="F21" s="313">
        <v>0</v>
      </c>
      <c r="G21" s="312">
        <f t="shared" si="1"/>
        <v>175</v>
      </c>
      <c r="H21" s="87">
        <f t="shared" si="2"/>
        <v>0</v>
      </c>
    </row>
    <row r="22" spans="3:8" ht="20.25" customHeight="1" x14ac:dyDescent="0.25">
      <c r="C22" s="50" t="s">
        <v>597</v>
      </c>
      <c r="E22" s="50" t="str">
        <f t="shared" si="0"/>
        <v>Ea</v>
      </c>
      <c r="F22" s="313">
        <v>0</v>
      </c>
      <c r="G22" s="312">
        <f t="shared" si="1"/>
        <v>275</v>
      </c>
      <c r="H22" s="87">
        <f t="shared" si="2"/>
        <v>0</v>
      </c>
    </row>
    <row r="23" spans="3:8" ht="20.25" customHeight="1" x14ac:dyDescent="0.25">
      <c r="C23" s="50" t="s">
        <v>598</v>
      </c>
      <c r="E23" s="50" t="str">
        <f t="shared" si="0"/>
        <v>Ea</v>
      </c>
      <c r="F23" s="313">
        <v>0</v>
      </c>
      <c r="G23" s="312">
        <f t="shared" si="1"/>
        <v>725</v>
      </c>
      <c r="H23" s="87">
        <f t="shared" si="2"/>
        <v>0</v>
      </c>
    </row>
    <row r="24" spans="3:8" ht="20.25" customHeight="1" x14ac:dyDescent="0.25">
      <c r="C24" s="50" t="s">
        <v>33</v>
      </c>
      <c r="E24" s="50" t="str">
        <f t="shared" si="0"/>
        <v>n/a</v>
      </c>
      <c r="F24" s="313">
        <v>0</v>
      </c>
      <c r="G24" s="312">
        <f t="shared" si="1"/>
        <v>0</v>
      </c>
      <c r="H24" s="87">
        <f t="shared" si="2"/>
        <v>0</v>
      </c>
    </row>
    <row r="25" spans="3:8" ht="20.25" customHeight="1" x14ac:dyDescent="0.25"/>
    <row r="26" spans="3:8" ht="20.25" customHeight="1" x14ac:dyDescent="0.25">
      <c r="H26" s="51">
        <f>SUM(H11:H24)</f>
        <v>0</v>
      </c>
    </row>
    <row r="27" spans="3:8" ht="20.25" customHeight="1" x14ac:dyDescent="0.25"/>
    <row r="29" spans="3:8" hidden="1" x14ac:dyDescent="0.25"/>
    <row r="30" spans="3:8" hidden="1" x14ac:dyDescent="0.25"/>
    <row r="31" spans="3:8" hidden="1" x14ac:dyDescent="0.25"/>
    <row r="32" spans="3:8"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3:8" hidden="1" x14ac:dyDescent="0.25"/>
    <row r="50" spans="3:8" hidden="1" x14ac:dyDescent="0.25"/>
    <row r="51" spans="3:8" hidden="1" x14ac:dyDescent="0.25"/>
    <row r="52" spans="3:8" hidden="1" x14ac:dyDescent="0.25"/>
    <row r="53" spans="3:8" hidden="1" x14ac:dyDescent="0.25"/>
    <row r="55" spans="3:8" s="537" customFormat="1" ht="18.75" x14ac:dyDescent="0.3">
      <c r="C55" s="537" t="s">
        <v>1739</v>
      </c>
      <c r="F55" s="538"/>
      <c r="G55" s="539"/>
      <c r="H55" s="540"/>
    </row>
    <row r="57" spans="3:8" x14ac:dyDescent="0.25">
      <c r="C57" s="50" t="s">
        <v>33</v>
      </c>
      <c r="E57" s="50" t="s">
        <v>599</v>
      </c>
      <c r="F57" s="51">
        <v>0</v>
      </c>
    </row>
    <row r="58" spans="3:8" ht="21" x14ac:dyDescent="0.25">
      <c r="C58" s="255" t="s">
        <v>587</v>
      </c>
      <c r="D58" s="314"/>
      <c r="E58" s="314" t="s">
        <v>600</v>
      </c>
      <c r="F58" s="312">
        <v>2.25</v>
      </c>
    </row>
    <row r="59" spans="3:8" ht="21" x14ac:dyDescent="0.25">
      <c r="C59" s="255" t="s">
        <v>588</v>
      </c>
      <c r="D59" s="314"/>
      <c r="E59" s="314" t="s">
        <v>600</v>
      </c>
      <c r="F59" s="312">
        <v>1.25</v>
      </c>
    </row>
    <row r="60" spans="3:8" ht="21" x14ac:dyDescent="0.25">
      <c r="C60" s="255" t="s">
        <v>589</v>
      </c>
      <c r="D60" s="314"/>
      <c r="E60" s="314" t="s">
        <v>600</v>
      </c>
      <c r="F60" s="312">
        <v>3.75</v>
      </c>
    </row>
    <row r="61" spans="3:8" ht="21" x14ac:dyDescent="0.25">
      <c r="C61" s="255" t="s">
        <v>590</v>
      </c>
      <c r="D61" s="314"/>
      <c r="E61" s="314" t="s">
        <v>600</v>
      </c>
      <c r="F61" s="312">
        <v>3.75</v>
      </c>
    </row>
    <row r="62" spans="3:8" ht="21" x14ac:dyDescent="0.25">
      <c r="C62" s="255" t="s">
        <v>601</v>
      </c>
      <c r="D62" s="314"/>
      <c r="E62" s="314" t="s">
        <v>600</v>
      </c>
      <c r="F62" s="312">
        <v>3.75</v>
      </c>
    </row>
    <row r="63" spans="3:8" ht="21" x14ac:dyDescent="0.25">
      <c r="C63" s="255" t="s">
        <v>602</v>
      </c>
      <c r="D63" s="314"/>
      <c r="E63" s="314" t="s">
        <v>600</v>
      </c>
      <c r="F63" s="312">
        <v>3.5</v>
      </c>
    </row>
    <row r="64" spans="3:8" ht="21" x14ac:dyDescent="0.25">
      <c r="C64" s="255" t="s">
        <v>603</v>
      </c>
      <c r="D64" s="314"/>
      <c r="E64" s="314" t="s">
        <v>600</v>
      </c>
      <c r="F64" s="312">
        <v>0</v>
      </c>
    </row>
    <row r="65" spans="3:6" ht="21" x14ac:dyDescent="0.25">
      <c r="C65" s="255" t="s">
        <v>604</v>
      </c>
      <c r="D65" s="314"/>
      <c r="E65" s="314" t="s">
        <v>600</v>
      </c>
      <c r="F65" s="312">
        <v>0</v>
      </c>
    </row>
    <row r="66" spans="3:6" ht="21" x14ac:dyDescent="0.25">
      <c r="C66" s="255" t="s">
        <v>605</v>
      </c>
      <c r="D66" s="314"/>
      <c r="E66" s="314" t="s">
        <v>600</v>
      </c>
      <c r="F66" s="312">
        <v>0</v>
      </c>
    </row>
    <row r="67" spans="3:6" ht="21" x14ac:dyDescent="0.25">
      <c r="C67" s="255" t="s">
        <v>606</v>
      </c>
      <c r="D67" s="314"/>
      <c r="E67" s="314" t="s">
        <v>600</v>
      </c>
      <c r="F67" s="312">
        <v>0</v>
      </c>
    </row>
    <row r="68" spans="3:6" ht="21" x14ac:dyDescent="0.25">
      <c r="C68" s="255" t="s">
        <v>607</v>
      </c>
      <c r="D68" s="314"/>
      <c r="E68" s="314" t="s">
        <v>600</v>
      </c>
      <c r="F68" s="312">
        <v>0</v>
      </c>
    </row>
    <row r="69" spans="3:6" ht="21" x14ac:dyDescent="0.25">
      <c r="C69" s="255" t="s">
        <v>595</v>
      </c>
      <c r="D69" s="314"/>
      <c r="E69" s="314" t="s">
        <v>600</v>
      </c>
      <c r="F69" s="312">
        <v>3.75</v>
      </c>
    </row>
    <row r="70" spans="3:6" ht="21" x14ac:dyDescent="0.25">
      <c r="C70" s="255" t="s">
        <v>608</v>
      </c>
      <c r="D70" s="314"/>
      <c r="E70" s="314" t="s">
        <v>600</v>
      </c>
      <c r="F70" s="312">
        <v>3.75</v>
      </c>
    </row>
    <row r="71" spans="3:6" ht="21" x14ac:dyDescent="0.25">
      <c r="C71" s="255" t="s">
        <v>592</v>
      </c>
      <c r="D71" s="314"/>
      <c r="E71" s="314" t="s">
        <v>600</v>
      </c>
      <c r="F71" s="312">
        <v>2.25</v>
      </c>
    </row>
    <row r="72" spans="3:6" ht="21" x14ac:dyDescent="0.25">
      <c r="C72" s="255" t="s">
        <v>593</v>
      </c>
      <c r="D72" s="314"/>
      <c r="E72" s="314" t="s">
        <v>600</v>
      </c>
      <c r="F72" s="312">
        <v>3.75</v>
      </c>
    </row>
    <row r="73" spans="3:6" x14ac:dyDescent="0.25">
      <c r="C73" s="314" t="s">
        <v>596</v>
      </c>
      <c r="D73" s="314"/>
      <c r="E73" s="314" t="s">
        <v>147</v>
      </c>
      <c r="F73" s="312">
        <v>175</v>
      </c>
    </row>
    <row r="74" spans="3:6" x14ac:dyDescent="0.25">
      <c r="C74" s="314" t="s">
        <v>597</v>
      </c>
      <c r="D74" s="314"/>
      <c r="E74" s="314" t="s">
        <v>147</v>
      </c>
      <c r="F74" s="312">
        <v>275</v>
      </c>
    </row>
    <row r="75" spans="3:6" x14ac:dyDescent="0.25">
      <c r="C75" s="314" t="s">
        <v>594</v>
      </c>
      <c r="D75" s="314"/>
      <c r="E75" s="314" t="s">
        <v>600</v>
      </c>
      <c r="F75" s="312">
        <v>3.75</v>
      </c>
    </row>
    <row r="76" spans="3:6" x14ac:dyDescent="0.25">
      <c r="C76" s="314" t="s">
        <v>598</v>
      </c>
      <c r="D76" s="314"/>
      <c r="E76" s="314" t="s">
        <v>147</v>
      </c>
      <c r="F76" s="312">
        <v>725</v>
      </c>
    </row>
    <row r="77" spans="3:6" x14ac:dyDescent="0.25">
      <c r="C77" s="314" t="s">
        <v>591</v>
      </c>
      <c r="D77" s="314"/>
      <c r="E77" s="314" t="s">
        <v>599</v>
      </c>
      <c r="F77" s="312">
        <v>0</v>
      </c>
    </row>
    <row r="78" spans="3:6" x14ac:dyDescent="0.25">
      <c r="C78" s="314" t="s">
        <v>591</v>
      </c>
      <c r="D78" s="314"/>
      <c r="E78" s="314" t="s">
        <v>599</v>
      </c>
      <c r="F78" s="312">
        <v>0</v>
      </c>
    </row>
    <row r="79" spans="3:6" x14ac:dyDescent="0.25">
      <c r="C79" s="314" t="s">
        <v>591</v>
      </c>
      <c r="D79" s="314"/>
      <c r="E79" s="314" t="s">
        <v>599</v>
      </c>
      <c r="F79" s="312">
        <v>0</v>
      </c>
    </row>
    <row r="80" spans="3:6" x14ac:dyDescent="0.25">
      <c r="C80" s="314" t="s">
        <v>591</v>
      </c>
      <c r="D80" s="314"/>
      <c r="E80" s="314" t="s">
        <v>599</v>
      </c>
      <c r="F80" s="312">
        <v>0</v>
      </c>
    </row>
    <row r="81" spans="3:6" x14ac:dyDescent="0.25">
      <c r="C81" s="314" t="s">
        <v>591</v>
      </c>
      <c r="D81" s="314"/>
      <c r="E81" s="314" t="s">
        <v>599</v>
      </c>
      <c r="F81" s="312">
        <v>0</v>
      </c>
    </row>
    <row r="82" spans="3:6" x14ac:dyDescent="0.25">
      <c r="C82" s="314" t="s">
        <v>591</v>
      </c>
      <c r="D82" s="314"/>
      <c r="E82" s="314" t="s">
        <v>599</v>
      </c>
      <c r="F82" s="312">
        <v>0</v>
      </c>
    </row>
    <row r="83" spans="3:6" x14ac:dyDescent="0.25">
      <c r="C83" s="314" t="s">
        <v>591</v>
      </c>
      <c r="D83" s="314"/>
      <c r="E83" s="314" t="s">
        <v>599</v>
      </c>
      <c r="F83" s="312">
        <v>0</v>
      </c>
    </row>
    <row r="84" spans="3:6" x14ac:dyDescent="0.25">
      <c r="C84" s="314" t="s">
        <v>591</v>
      </c>
      <c r="D84" s="314"/>
      <c r="E84" s="314" t="s">
        <v>599</v>
      </c>
      <c r="F84" s="312">
        <v>0</v>
      </c>
    </row>
    <row r="85" spans="3:6" x14ac:dyDescent="0.25">
      <c r="C85" s="314" t="s">
        <v>591</v>
      </c>
      <c r="D85" s="314"/>
      <c r="E85" s="314" t="s">
        <v>599</v>
      </c>
      <c r="F85" s="312">
        <v>0</v>
      </c>
    </row>
    <row r="86" spans="3:6" x14ac:dyDescent="0.25">
      <c r="C86" s="314" t="s">
        <v>591</v>
      </c>
      <c r="D86" s="314"/>
      <c r="E86" s="314" t="s">
        <v>599</v>
      </c>
      <c r="F86" s="312">
        <v>0</v>
      </c>
    </row>
    <row r="87" spans="3:6" x14ac:dyDescent="0.25">
      <c r="C87" s="314" t="s">
        <v>591</v>
      </c>
      <c r="D87" s="314"/>
      <c r="E87" s="314" t="s">
        <v>599</v>
      </c>
      <c r="F87" s="312">
        <v>0</v>
      </c>
    </row>
    <row r="88" spans="3:6" x14ac:dyDescent="0.25">
      <c r="C88" s="314" t="s">
        <v>591</v>
      </c>
      <c r="D88" s="314"/>
      <c r="E88" s="314" t="s">
        <v>599</v>
      </c>
      <c r="F88" s="312">
        <v>0</v>
      </c>
    </row>
    <row r="89" spans="3:6" x14ac:dyDescent="0.25">
      <c r="C89" s="314" t="s">
        <v>591</v>
      </c>
      <c r="D89" s="314"/>
      <c r="E89" s="314" t="s">
        <v>599</v>
      </c>
      <c r="F89" s="312">
        <v>0</v>
      </c>
    </row>
    <row r="90" spans="3:6" x14ac:dyDescent="0.25">
      <c r="C90" s="314"/>
      <c r="D90" s="314"/>
      <c r="E90" s="314"/>
      <c r="F90" s="313"/>
    </row>
    <row r="91" spans="3:6" x14ac:dyDescent="0.25">
      <c r="C91" s="314"/>
      <c r="D91" s="314"/>
      <c r="E91" s="314"/>
      <c r="F91" s="313"/>
    </row>
  </sheetData>
  <sheetProtection password="AC0C" sheet="1" objects="1" scenarios="1" insertColumns="0" insertRows="0" deleteColumns="0" deleteRows="0"/>
  <mergeCells count="4">
    <mergeCell ref="C9:H9"/>
    <mergeCell ref="C2:H5"/>
    <mergeCell ref="D6:H6"/>
    <mergeCell ref="D8:H8"/>
  </mergeCells>
  <dataValidations count="1">
    <dataValidation type="list" allowBlank="1" showInputMessage="1" showErrorMessage="1" sqref="C11:C24 WVK983051:WVK983064 WLO983051:WLO983064 WBS983051:WBS983064 VRW983051:VRW983064 VIA983051:VIA983064 UYE983051:UYE983064 UOI983051:UOI983064 UEM983051:UEM983064 TUQ983051:TUQ983064 TKU983051:TKU983064 TAY983051:TAY983064 SRC983051:SRC983064 SHG983051:SHG983064 RXK983051:RXK983064 RNO983051:RNO983064 RDS983051:RDS983064 QTW983051:QTW983064 QKA983051:QKA983064 QAE983051:QAE983064 PQI983051:PQI983064 PGM983051:PGM983064 OWQ983051:OWQ983064 OMU983051:OMU983064 OCY983051:OCY983064 NTC983051:NTC983064 NJG983051:NJG983064 MZK983051:MZK983064 MPO983051:MPO983064 MFS983051:MFS983064 LVW983051:LVW983064 LMA983051:LMA983064 LCE983051:LCE983064 KSI983051:KSI983064 KIM983051:KIM983064 JYQ983051:JYQ983064 JOU983051:JOU983064 JEY983051:JEY983064 IVC983051:IVC983064 ILG983051:ILG983064 IBK983051:IBK983064 HRO983051:HRO983064 HHS983051:HHS983064 GXW983051:GXW983064 GOA983051:GOA983064 GEE983051:GEE983064 FUI983051:FUI983064 FKM983051:FKM983064 FAQ983051:FAQ983064 EQU983051:EQU983064 EGY983051:EGY983064 DXC983051:DXC983064 DNG983051:DNG983064 DDK983051:DDK983064 CTO983051:CTO983064 CJS983051:CJS983064 BZW983051:BZW983064 BQA983051:BQA983064 BGE983051:BGE983064 AWI983051:AWI983064 AMM983051:AMM983064 ACQ983051:ACQ983064 SU983051:SU983064 IY983051:IY983064 C983051:C983064 WVK917515:WVK917528 WLO917515:WLO917528 WBS917515:WBS917528 VRW917515:VRW917528 VIA917515:VIA917528 UYE917515:UYE917528 UOI917515:UOI917528 UEM917515:UEM917528 TUQ917515:TUQ917528 TKU917515:TKU917528 TAY917515:TAY917528 SRC917515:SRC917528 SHG917515:SHG917528 RXK917515:RXK917528 RNO917515:RNO917528 RDS917515:RDS917528 QTW917515:QTW917528 QKA917515:QKA917528 QAE917515:QAE917528 PQI917515:PQI917528 PGM917515:PGM917528 OWQ917515:OWQ917528 OMU917515:OMU917528 OCY917515:OCY917528 NTC917515:NTC917528 NJG917515:NJG917528 MZK917515:MZK917528 MPO917515:MPO917528 MFS917515:MFS917528 LVW917515:LVW917528 LMA917515:LMA917528 LCE917515:LCE917528 KSI917515:KSI917528 KIM917515:KIM917528 JYQ917515:JYQ917528 JOU917515:JOU917528 JEY917515:JEY917528 IVC917515:IVC917528 ILG917515:ILG917528 IBK917515:IBK917528 HRO917515:HRO917528 HHS917515:HHS917528 GXW917515:GXW917528 GOA917515:GOA917528 GEE917515:GEE917528 FUI917515:FUI917528 FKM917515:FKM917528 FAQ917515:FAQ917528 EQU917515:EQU917528 EGY917515:EGY917528 DXC917515:DXC917528 DNG917515:DNG917528 DDK917515:DDK917528 CTO917515:CTO917528 CJS917515:CJS917528 BZW917515:BZW917528 BQA917515:BQA917528 BGE917515:BGE917528 AWI917515:AWI917528 AMM917515:AMM917528 ACQ917515:ACQ917528 SU917515:SU917528 IY917515:IY917528 C917515:C917528 WVK851979:WVK851992 WLO851979:WLO851992 WBS851979:WBS851992 VRW851979:VRW851992 VIA851979:VIA851992 UYE851979:UYE851992 UOI851979:UOI851992 UEM851979:UEM851992 TUQ851979:TUQ851992 TKU851979:TKU851992 TAY851979:TAY851992 SRC851979:SRC851992 SHG851979:SHG851992 RXK851979:RXK851992 RNO851979:RNO851992 RDS851979:RDS851992 QTW851979:QTW851992 QKA851979:QKA851992 QAE851979:QAE851992 PQI851979:PQI851992 PGM851979:PGM851992 OWQ851979:OWQ851992 OMU851979:OMU851992 OCY851979:OCY851992 NTC851979:NTC851992 NJG851979:NJG851992 MZK851979:MZK851992 MPO851979:MPO851992 MFS851979:MFS851992 LVW851979:LVW851992 LMA851979:LMA851992 LCE851979:LCE851992 KSI851979:KSI851992 KIM851979:KIM851992 JYQ851979:JYQ851992 JOU851979:JOU851992 JEY851979:JEY851992 IVC851979:IVC851992 ILG851979:ILG851992 IBK851979:IBK851992 HRO851979:HRO851992 HHS851979:HHS851992 GXW851979:GXW851992 GOA851979:GOA851992 GEE851979:GEE851992 FUI851979:FUI851992 FKM851979:FKM851992 FAQ851979:FAQ851992 EQU851979:EQU851992 EGY851979:EGY851992 DXC851979:DXC851992 DNG851979:DNG851992 DDK851979:DDK851992 CTO851979:CTO851992 CJS851979:CJS851992 BZW851979:BZW851992 BQA851979:BQA851992 BGE851979:BGE851992 AWI851979:AWI851992 AMM851979:AMM851992 ACQ851979:ACQ851992 SU851979:SU851992 IY851979:IY851992 C851979:C851992 WVK786443:WVK786456 WLO786443:WLO786456 WBS786443:WBS786456 VRW786443:VRW786456 VIA786443:VIA786456 UYE786443:UYE786456 UOI786443:UOI786456 UEM786443:UEM786456 TUQ786443:TUQ786456 TKU786443:TKU786456 TAY786443:TAY786456 SRC786443:SRC786456 SHG786443:SHG786456 RXK786443:RXK786456 RNO786443:RNO786456 RDS786443:RDS786456 QTW786443:QTW786456 QKA786443:QKA786456 QAE786443:QAE786456 PQI786443:PQI786456 PGM786443:PGM786456 OWQ786443:OWQ786456 OMU786443:OMU786456 OCY786443:OCY786456 NTC786443:NTC786456 NJG786443:NJG786456 MZK786443:MZK786456 MPO786443:MPO786456 MFS786443:MFS786456 LVW786443:LVW786456 LMA786443:LMA786456 LCE786443:LCE786456 KSI786443:KSI786456 KIM786443:KIM786456 JYQ786443:JYQ786456 JOU786443:JOU786456 JEY786443:JEY786456 IVC786443:IVC786456 ILG786443:ILG786456 IBK786443:IBK786456 HRO786443:HRO786456 HHS786443:HHS786456 GXW786443:GXW786456 GOA786443:GOA786456 GEE786443:GEE786456 FUI786443:FUI786456 FKM786443:FKM786456 FAQ786443:FAQ786456 EQU786443:EQU786456 EGY786443:EGY786456 DXC786443:DXC786456 DNG786443:DNG786456 DDK786443:DDK786456 CTO786443:CTO786456 CJS786443:CJS786456 BZW786443:BZW786456 BQA786443:BQA786456 BGE786443:BGE786456 AWI786443:AWI786456 AMM786443:AMM786456 ACQ786443:ACQ786456 SU786443:SU786456 IY786443:IY786456 C786443:C786456 WVK720907:WVK720920 WLO720907:WLO720920 WBS720907:WBS720920 VRW720907:VRW720920 VIA720907:VIA720920 UYE720907:UYE720920 UOI720907:UOI720920 UEM720907:UEM720920 TUQ720907:TUQ720920 TKU720907:TKU720920 TAY720907:TAY720920 SRC720907:SRC720920 SHG720907:SHG720920 RXK720907:RXK720920 RNO720907:RNO720920 RDS720907:RDS720920 QTW720907:QTW720920 QKA720907:QKA720920 QAE720907:QAE720920 PQI720907:PQI720920 PGM720907:PGM720920 OWQ720907:OWQ720920 OMU720907:OMU720920 OCY720907:OCY720920 NTC720907:NTC720920 NJG720907:NJG720920 MZK720907:MZK720920 MPO720907:MPO720920 MFS720907:MFS720920 LVW720907:LVW720920 LMA720907:LMA720920 LCE720907:LCE720920 KSI720907:KSI720920 KIM720907:KIM720920 JYQ720907:JYQ720920 JOU720907:JOU720920 JEY720907:JEY720920 IVC720907:IVC720920 ILG720907:ILG720920 IBK720907:IBK720920 HRO720907:HRO720920 HHS720907:HHS720920 GXW720907:GXW720920 GOA720907:GOA720920 GEE720907:GEE720920 FUI720907:FUI720920 FKM720907:FKM720920 FAQ720907:FAQ720920 EQU720907:EQU720920 EGY720907:EGY720920 DXC720907:DXC720920 DNG720907:DNG720920 DDK720907:DDK720920 CTO720907:CTO720920 CJS720907:CJS720920 BZW720907:BZW720920 BQA720907:BQA720920 BGE720907:BGE720920 AWI720907:AWI720920 AMM720907:AMM720920 ACQ720907:ACQ720920 SU720907:SU720920 IY720907:IY720920 C720907:C720920 WVK655371:WVK655384 WLO655371:WLO655384 WBS655371:WBS655384 VRW655371:VRW655384 VIA655371:VIA655384 UYE655371:UYE655384 UOI655371:UOI655384 UEM655371:UEM655384 TUQ655371:TUQ655384 TKU655371:TKU655384 TAY655371:TAY655384 SRC655371:SRC655384 SHG655371:SHG655384 RXK655371:RXK655384 RNO655371:RNO655384 RDS655371:RDS655384 QTW655371:QTW655384 QKA655371:QKA655384 QAE655371:QAE655384 PQI655371:PQI655384 PGM655371:PGM655384 OWQ655371:OWQ655384 OMU655371:OMU655384 OCY655371:OCY655384 NTC655371:NTC655384 NJG655371:NJG655384 MZK655371:MZK655384 MPO655371:MPO655384 MFS655371:MFS655384 LVW655371:LVW655384 LMA655371:LMA655384 LCE655371:LCE655384 KSI655371:KSI655384 KIM655371:KIM655384 JYQ655371:JYQ655384 JOU655371:JOU655384 JEY655371:JEY655384 IVC655371:IVC655384 ILG655371:ILG655384 IBK655371:IBK655384 HRO655371:HRO655384 HHS655371:HHS655384 GXW655371:GXW655384 GOA655371:GOA655384 GEE655371:GEE655384 FUI655371:FUI655384 FKM655371:FKM655384 FAQ655371:FAQ655384 EQU655371:EQU655384 EGY655371:EGY655384 DXC655371:DXC655384 DNG655371:DNG655384 DDK655371:DDK655384 CTO655371:CTO655384 CJS655371:CJS655384 BZW655371:BZW655384 BQA655371:BQA655384 BGE655371:BGE655384 AWI655371:AWI655384 AMM655371:AMM655384 ACQ655371:ACQ655384 SU655371:SU655384 IY655371:IY655384 C655371:C655384 WVK589835:WVK589848 WLO589835:WLO589848 WBS589835:WBS589848 VRW589835:VRW589848 VIA589835:VIA589848 UYE589835:UYE589848 UOI589835:UOI589848 UEM589835:UEM589848 TUQ589835:TUQ589848 TKU589835:TKU589848 TAY589835:TAY589848 SRC589835:SRC589848 SHG589835:SHG589848 RXK589835:RXK589848 RNO589835:RNO589848 RDS589835:RDS589848 QTW589835:QTW589848 QKA589835:QKA589848 QAE589835:QAE589848 PQI589835:PQI589848 PGM589835:PGM589848 OWQ589835:OWQ589848 OMU589835:OMU589848 OCY589835:OCY589848 NTC589835:NTC589848 NJG589835:NJG589848 MZK589835:MZK589848 MPO589835:MPO589848 MFS589835:MFS589848 LVW589835:LVW589848 LMA589835:LMA589848 LCE589835:LCE589848 KSI589835:KSI589848 KIM589835:KIM589848 JYQ589835:JYQ589848 JOU589835:JOU589848 JEY589835:JEY589848 IVC589835:IVC589848 ILG589835:ILG589848 IBK589835:IBK589848 HRO589835:HRO589848 HHS589835:HHS589848 GXW589835:GXW589848 GOA589835:GOA589848 GEE589835:GEE589848 FUI589835:FUI589848 FKM589835:FKM589848 FAQ589835:FAQ589848 EQU589835:EQU589848 EGY589835:EGY589848 DXC589835:DXC589848 DNG589835:DNG589848 DDK589835:DDK589848 CTO589835:CTO589848 CJS589835:CJS589848 BZW589835:BZW589848 BQA589835:BQA589848 BGE589835:BGE589848 AWI589835:AWI589848 AMM589835:AMM589848 ACQ589835:ACQ589848 SU589835:SU589848 IY589835:IY589848 C589835:C589848 WVK524299:WVK524312 WLO524299:WLO524312 WBS524299:WBS524312 VRW524299:VRW524312 VIA524299:VIA524312 UYE524299:UYE524312 UOI524299:UOI524312 UEM524299:UEM524312 TUQ524299:TUQ524312 TKU524299:TKU524312 TAY524299:TAY524312 SRC524299:SRC524312 SHG524299:SHG524312 RXK524299:RXK524312 RNO524299:RNO524312 RDS524299:RDS524312 QTW524299:QTW524312 QKA524299:QKA524312 QAE524299:QAE524312 PQI524299:PQI524312 PGM524299:PGM524312 OWQ524299:OWQ524312 OMU524299:OMU524312 OCY524299:OCY524312 NTC524299:NTC524312 NJG524299:NJG524312 MZK524299:MZK524312 MPO524299:MPO524312 MFS524299:MFS524312 LVW524299:LVW524312 LMA524299:LMA524312 LCE524299:LCE524312 KSI524299:KSI524312 KIM524299:KIM524312 JYQ524299:JYQ524312 JOU524299:JOU524312 JEY524299:JEY524312 IVC524299:IVC524312 ILG524299:ILG524312 IBK524299:IBK524312 HRO524299:HRO524312 HHS524299:HHS524312 GXW524299:GXW524312 GOA524299:GOA524312 GEE524299:GEE524312 FUI524299:FUI524312 FKM524299:FKM524312 FAQ524299:FAQ524312 EQU524299:EQU524312 EGY524299:EGY524312 DXC524299:DXC524312 DNG524299:DNG524312 DDK524299:DDK524312 CTO524299:CTO524312 CJS524299:CJS524312 BZW524299:BZW524312 BQA524299:BQA524312 BGE524299:BGE524312 AWI524299:AWI524312 AMM524299:AMM524312 ACQ524299:ACQ524312 SU524299:SU524312 IY524299:IY524312 C524299:C524312 WVK458763:WVK458776 WLO458763:WLO458776 WBS458763:WBS458776 VRW458763:VRW458776 VIA458763:VIA458776 UYE458763:UYE458776 UOI458763:UOI458776 UEM458763:UEM458776 TUQ458763:TUQ458776 TKU458763:TKU458776 TAY458763:TAY458776 SRC458763:SRC458776 SHG458763:SHG458776 RXK458763:RXK458776 RNO458763:RNO458776 RDS458763:RDS458776 QTW458763:QTW458776 QKA458763:QKA458776 QAE458763:QAE458776 PQI458763:PQI458776 PGM458763:PGM458776 OWQ458763:OWQ458776 OMU458763:OMU458776 OCY458763:OCY458776 NTC458763:NTC458776 NJG458763:NJG458776 MZK458763:MZK458776 MPO458763:MPO458776 MFS458763:MFS458776 LVW458763:LVW458776 LMA458763:LMA458776 LCE458763:LCE458776 KSI458763:KSI458776 KIM458763:KIM458776 JYQ458763:JYQ458776 JOU458763:JOU458776 JEY458763:JEY458776 IVC458763:IVC458776 ILG458763:ILG458776 IBK458763:IBK458776 HRO458763:HRO458776 HHS458763:HHS458776 GXW458763:GXW458776 GOA458763:GOA458776 GEE458763:GEE458776 FUI458763:FUI458776 FKM458763:FKM458776 FAQ458763:FAQ458776 EQU458763:EQU458776 EGY458763:EGY458776 DXC458763:DXC458776 DNG458763:DNG458776 DDK458763:DDK458776 CTO458763:CTO458776 CJS458763:CJS458776 BZW458763:BZW458776 BQA458763:BQA458776 BGE458763:BGE458776 AWI458763:AWI458776 AMM458763:AMM458776 ACQ458763:ACQ458776 SU458763:SU458776 IY458763:IY458776 C458763:C458776 WVK393227:WVK393240 WLO393227:WLO393240 WBS393227:WBS393240 VRW393227:VRW393240 VIA393227:VIA393240 UYE393227:UYE393240 UOI393227:UOI393240 UEM393227:UEM393240 TUQ393227:TUQ393240 TKU393227:TKU393240 TAY393227:TAY393240 SRC393227:SRC393240 SHG393227:SHG393240 RXK393227:RXK393240 RNO393227:RNO393240 RDS393227:RDS393240 QTW393227:QTW393240 QKA393227:QKA393240 QAE393227:QAE393240 PQI393227:PQI393240 PGM393227:PGM393240 OWQ393227:OWQ393240 OMU393227:OMU393240 OCY393227:OCY393240 NTC393227:NTC393240 NJG393227:NJG393240 MZK393227:MZK393240 MPO393227:MPO393240 MFS393227:MFS393240 LVW393227:LVW393240 LMA393227:LMA393240 LCE393227:LCE393240 KSI393227:KSI393240 KIM393227:KIM393240 JYQ393227:JYQ393240 JOU393227:JOU393240 JEY393227:JEY393240 IVC393227:IVC393240 ILG393227:ILG393240 IBK393227:IBK393240 HRO393227:HRO393240 HHS393227:HHS393240 GXW393227:GXW393240 GOA393227:GOA393240 GEE393227:GEE393240 FUI393227:FUI393240 FKM393227:FKM393240 FAQ393227:FAQ393240 EQU393227:EQU393240 EGY393227:EGY393240 DXC393227:DXC393240 DNG393227:DNG393240 DDK393227:DDK393240 CTO393227:CTO393240 CJS393227:CJS393240 BZW393227:BZW393240 BQA393227:BQA393240 BGE393227:BGE393240 AWI393227:AWI393240 AMM393227:AMM393240 ACQ393227:ACQ393240 SU393227:SU393240 IY393227:IY393240 C393227:C393240 WVK327691:WVK327704 WLO327691:WLO327704 WBS327691:WBS327704 VRW327691:VRW327704 VIA327691:VIA327704 UYE327691:UYE327704 UOI327691:UOI327704 UEM327691:UEM327704 TUQ327691:TUQ327704 TKU327691:TKU327704 TAY327691:TAY327704 SRC327691:SRC327704 SHG327691:SHG327704 RXK327691:RXK327704 RNO327691:RNO327704 RDS327691:RDS327704 QTW327691:QTW327704 QKA327691:QKA327704 QAE327691:QAE327704 PQI327691:PQI327704 PGM327691:PGM327704 OWQ327691:OWQ327704 OMU327691:OMU327704 OCY327691:OCY327704 NTC327691:NTC327704 NJG327691:NJG327704 MZK327691:MZK327704 MPO327691:MPO327704 MFS327691:MFS327704 LVW327691:LVW327704 LMA327691:LMA327704 LCE327691:LCE327704 KSI327691:KSI327704 KIM327691:KIM327704 JYQ327691:JYQ327704 JOU327691:JOU327704 JEY327691:JEY327704 IVC327691:IVC327704 ILG327691:ILG327704 IBK327691:IBK327704 HRO327691:HRO327704 HHS327691:HHS327704 GXW327691:GXW327704 GOA327691:GOA327704 GEE327691:GEE327704 FUI327691:FUI327704 FKM327691:FKM327704 FAQ327691:FAQ327704 EQU327691:EQU327704 EGY327691:EGY327704 DXC327691:DXC327704 DNG327691:DNG327704 DDK327691:DDK327704 CTO327691:CTO327704 CJS327691:CJS327704 BZW327691:BZW327704 BQA327691:BQA327704 BGE327691:BGE327704 AWI327691:AWI327704 AMM327691:AMM327704 ACQ327691:ACQ327704 SU327691:SU327704 IY327691:IY327704 C327691:C327704 WVK262155:WVK262168 WLO262155:WLO262168 WBS262155:WBS262168 VRW262155:VRW262168 VIA262155:VIA262168 UYE262155:UYE262168 UOI262155:UOI262168 UEM262155:UEM262168 TUQ262155:TUQ262168 TKU262155:TKU262168 TAY262155:TAY262168 SRC262155:SRC262168 SHG262155:SHG262168 RXK262155:RXK262168 RNO262155:RNO262168 RDS262155:RDS262168 QTW262155:QTW262168 QKA262155:QKA262168 QAE262155:QAE262168 PQI262155:PQI262168 PGM262155:PGM262168 OWQ262155:OWQ262168 OMU262155:OMU262168 OCY262155:OCY262168 NTC262155:NTC262168 NJG262155:NJG262168 MZK262155:MZK262168 MPO262155:MPO262168 MFS262155:MFS262168 LVW262155:LVW262168 LMA262155:LMA262168 LCE262155:LCE262168 KSI262155:KSI262168 KIM262155:KIM262168 JYQ262155:JYQ262168 JOU262155:JOU262168 JEY262155:JEY262168 IVC262155:IVC262168 ILG262155:ILG262168 IBK262155:IBK262168 HRO262155:HRO262168 HHS262155:HHS262168 GXW262155:GXW262168 GOA262155:GOA262168 GEE262155:GEE262168 FUI262155:FUI262168 FKM262155:FKM262168 FAQ262155:FAQ262168 EQU262155:EQU262168 EGY262155:EGY262168 DXC262155:DXC262168 DNG262155:DNG262168 DDK262155:DDK262168 CTO262155:CTO262168 CJS262155:CJS262168 BZW262155:BZW262168 BQA262155:BQA262168 BGE262155:BGE262168 AWI262155:AWI262168 AMM262155:AMM262168 ACQ262155:ACQ262168 SU262155:SU262168 IY262155:IY262168 C262155:C262168 WVK196619:WVK196632 WLO196619:WLO196632 WBS196619:WBS196632 VRW196619:VRW196632 VIA196619:VIA196632 UYE196619:UYE196632 UOI196619:UOI196632 UEM196619:UEM196632 TUQ196619:TUQ196632 TKU196619:TKU196632 TAY196619:TAY196632 SRC196619:SRC196632 SHG196619:SHG196632 RXK196619:RXK196632 RNO196619:RNO196632 RDS196619:RDS196632 QTW196619:QTW196632 QKA196619:QKA196632 QAE196619:QAE196632 PQI196619:PQI196632 PGM196619:PGM196632 OWQ196619:OWQ196632 OMU196619:OMU196632 OCY196619:OCY196632 NTC196619:NTC196632 NJG196619:NJG196632 MZK196619:MZK196632 MPO196619:MPO196632 MFS196619:MFS196632 LVW196619:LVW196632 LMA196619:LMA196632 LCE196619:LCE196632 KSI196619:KSI196632 KIM196619:KIM196632 JYQ196619:JYQ196632 JOU196619:JOU196632 JEY196619:JEY196632 IVC196619:IVC196632 ILG196619:ILG196632 IBK196619:IBK196632 HRO196619:HRO196632 HHS196619:HHS196632 GXW196619:GXW196632 GOA196619:GOA196632 GEE196619:GEE196632 FUI196619:FUI196632 FKM196619:FKM196632 FAQ196619:FAQ196632 EQU196619:EQU196632 EGY196619:EGY196632 DXC196619:DXC196632 DNG196619:DNG196632 DDK196619:DDK196632 CTO196619:CTO196632 CJS196619:CJS196632 BZW196619:BZW196632 BQA196619:BQA196632 BGE196619:BGE196632 AWI196619:AWI196632 AMM196619:AMM196632 ACQ196619:ACQ196632 SU196619:SU196632 IY196619:IY196632 C196619:C196632 WVK131083:WVK131096 WLO131083:WLO131096 WBS131083:WBS131096 VRW131083:VRW131096 VIA131083:VIA131096 UYE131083:UYE131096 UOI131083:UOI131096 UEM131083:UEM131096 TUQ131083:TUQ131096 TKU131083:TKU131096 TAY131083:TAY131096 SRC131083:SRC131096 SHG131083:SHG131096 RXK131083:RXK131096 RNO131083:RNO131096 RDS131083:RDS131096 QTW131083:QTW131096 QKA131083:QKA131096 QAE131083:QAE131096 PQI131083:PQI131096 PGM131083:PGM131096 OWQ131083:OWQ131096 OMU131083:OMU131096 OCY131083:OCY131096 NTC131083:NTC131096 NJG131083:NJG131096 MZK131083:MZK131096 MPO131083:MPO131096 MFS131083:MFS131096 LVW131083:LVW131096 LMA131083:LMA131096 LCE131083:LCE131096 KSI131083:KSI131096 KIM131083:KIM131096 JYQ131083:JYQ131096 JOU131083:JOU131096 JEY131083:JEY131096 IVC131083:IVC131096 ILG131083:ILG131096 IBK131083:IBK131096 HRO131083:HRO131096 HHS131083:HHS131096 GXW131083:GXW131096 GOA131083:GOA131096 GEE131083:GEE131096 FUI131083:FUI131096 FKM131083:FKM131096 FAQ131083:FAQ131096 EQU131083:EQU131096 EGY131083:EGY131096 DXC131083:DXC131096 DNG131083:DNG131096 DDK131083:DDK131096 CTO131083:CTO131096 CJS131083:CJS131096 BZW131083:BZW131096 BQA131083:BQA131096 BGE131083:BGE131096 AWI131083:AWI131096 AMM131083:AMM131096 ACQ131083:ACQ131096 SU131083:SU131096 IY131083:IY131096 C131083:C131096 WVK65547:WVK65560 WLO65547:WLO65560 WBS65547:WBS65560 VRW65547:VRW65560 VIA65547:VIA65560 UYE65547:UYE65560 UOI65547:UOI65560 UEM65547:UEM65560 TUQ65547:TUQ65560 TKU65547:TKU65560 TAY65547:TAY65560 SRC65547:SRC65560 SHG65547:SHG65560 RXK65547:RXK65560 RNO65547:RNO65560 RDS65547:RDS65560 QTW65547:QTW65560 QKA65547:QKA65560 QAE65547:QAE65560 PQI65547:PQI65560 PGM65547:PGM65560 OWQ65547:OWQ65560 OMU65547:OMU65560 OCY65547:OCY65560 NTC65547:NTC65560 NJG65547:NJG65560 MZK65547:MZK65560 MPO65547:MPO65560 MFS65547:MFS65560 LVW65547:LVW65560 LMA65547:LMA65560 LCE65547:LCE65560 KSI65547:KSI65560 KIM65547:KIM65560 JYQ65547:JYQ65560 JOU65547:JOU65560 JEY65547:JEY65560 IVC65547:IVC65560 ILG65547:ILG65560 IBK65547:IBK65560 HRO65547:HRO65560 HHS65547:HHS65560 GXW65547:GXW65560 GOA65547:GOA65560 GEE65547:GEE65560 FUI65547:FUI65560 FKM65547:FKM65560 FAQ65547:FAQ65560 EQU65547:EQU65560 EGY65547:EGY65560 DXC65547:DXC65560 DNG65547:DNG65560 DDK65547:DDK65560 CTO65547:CTO65560 CJS65547:CJS65560 BZW65547:BZW65560 BQA65547:BQA65560 BGE65547:BGE65560 AWI65547:AWI65560 AMM65547:AMM65560 ACQ65547:ACQ65560 SU65547:SU65560 IY65547:IY65560 C65547:C65560 WVK11:WVK24 WLO11:WLO24 WBS11:WBS24 VRW11:VRW24 VIA11:VIA24 UYE11:UYE24 UOI11:UOI24 UEM11:UEM24 TUQ11:TUQ24 TKU11:TKU24 TAY11:TAY24 SRC11:SRC24 SHG11:SHG24 RXK11:RXK24 RNO11:RNO24 RDS11:RDS24 QTW11:QTW24 QKA11:QKA24 QAE11:QAE24 PQI11:PQI24 PGM11:PGM24 OWQ11:OWQ24 OMU11:OMU24 OCY11:OCY24 NTC11:NTC24 NJG11:NJG24 MZK11:MZK24 MPO11:MPO24 MFS11:MFS24 LVW11:LVW24 LMA11:LMA24 LCE11:LCE24 KSI11:KSI24 KIM11:KIM24 JYQ11:JYQ24 JOU11:JOU24 JEY11:JEY24 IVC11:IVC24 ILG11:ILG24 IBK11:IBK24 HRO11:HRO24 HHS11:HHS24 GXW11:GXW24 GOA11:GOA24 GEE11:GEE24 FUI11:FUI24 FKM11:FKM24 FAQ11:FAQ24 EQU11:EQU24 EGY11:EGY24 DXC11:DXC24 DNG11:DNG24 DDK11:DDK24 CTO11:CTO24 CJS11:CJS24 BZW11:BZW24 BQA11:BQA24 BGE11:BGE24 AWI11:AWI24 AMM11:AMM24 ACQ11:ACQ24 SU11:SU24 IY11:IY24">
      <formula1>$C$57:$C$89</formula1>
    </dataValidation>
  </dataValidations>
  <pageMargins left="0.7" right="0.7" top="0.75" bottom="0.75" header="0.3" footer="0.3"/>
  <pageSetup scale="61" orientation="portrait" r:id="rId1"/>
  <rowBreaks count="1" manualBreakCount="1">
    <brk id="5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COVER INSTRUCTIONS</vt:lpstr>
      <vt:lpstr>LICENSE AGREEMENT</vt:lpstr>
      <vt:lpstr>ACCESSABILITY</vt:lpstr>
      <vt:lpstr>SPECIFICATION SHEET</vt:lpstr>
      <vt:lpstr>ESTIMATE</vt:lpstr>
      <vt:lpstr>PERMIT VALUATION METHOD</vt:lpstr>
      <vt:lpstr>FRAMING MATERIAL</vt:lpstr>
      <vt:lpstr>PAINTING WORKSHEET</vt:lpstr>
      <vt:lpstr>FRAMING LABOR WORKSHEET</vt:lpstr>
      <vt:lpstr>DECK TAKEOFF SHEET</vt:lpstr>
      <vt:lpstr>INTERIOR TRIM MATERIALS</vt:lpstr>
      <vt:lpstr>ROOFING ESTIMATE WORKSHEET</vt:lpstr>
      <vt:lpstr>ELECTRICAL WORKSHEET</vt:lpstr>
      <vt:lpstr>GARAGE DOOR WORKSHEET</vt:lpstr>
      <vt:lpstr>STONE VENEER WORKSHEET</vt:lpstr>
      <vt:lpstr>BACK TRIM WORKSHEET</vt:lpstr>
      <vt:lpstr>PLUMBING ESTIMATE</vt:lpstr>
      <vt:lpstr>TRIM LABOR ESTIMATE</vt:lpstr>
      <vt:lpstr>SIDING AND EXTERIOR TRIM</vt:lpstr>
      <vt:lpstr>'BACK TRIM WORKSHEET'!Print_Area</vt:lpstr>
      <vt:lpstr>'COVER INSTRUCTIONS'!Print_Area</vt:lpstr>
      <vt:lpstr>ESTIMATE!Print_Area</vt:lpstr>
      <vt:lpstr>'PAINTING WORKSHEET'!Print_Area</vt:lpstr>
      <vt:lpstr>'PERMIT VALUATION METHOD'!Print_Area</vt:lpstr>
      <vt:lpstr>'PLUMBING ESTIMATE'!Print_Area</vt:lpstr>
      <vt:lpstr>'ROOFING ESTIMATE WORKSHEET'!Print_Area</vt:lpstr>
      <vt:lpstr>'SPECIFICATION SHEET'!Print_Area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First Choice Estmating, LLC</dc:title>
  <dc:subject>Estimating</dc:subject>
  <dc:creator>Ken</dc:creator>
  <dc:description>Copyright First Choice Estimating, LLC</dc:description>
  <cp:lastModifiedBy>Ken</cp:lastModifiedBy>
  <cp:lastPrinted>2016-04-07T12:44:17Z</cp:lastPrinted>
  <dcterms:created xsi:type="dcterms:W3CDTF">2015-07-25T10:49:35Z</dcterms:created>
  <dcterms:modified xsi:type="dcterms:W3CDTF">2016-10-21T17:27:37Z</dcterms:modified>
</cp:coreProperties>
</file>